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0e5588c3ec832230a26e4f0f1cf1fd4be50f4b32/49008056514/b2fc8081-5ab0-42e6-a724-2f1cc75d54b1/"/>
    </mc:Choice>
  </mc:AlternateContent>
  <xr:revisionPtr revIDLastSave="0" documentId="13_ncr:1_{47228245-BE45-4106-AA9A-4BFDEB735071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1. JuM" sheetId="2" r:id="rId1"/>
  </sheets>
  <definedNames>
    <definedName name="_xlnm._FilterDatabase" localSheetId="0" hidden="1">'Lisa 1. JuM'!$A$5:$L$115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2" l="1"/>
  <c r="T16" i="2"/>
  <c r="T26" i="2" l="1"/>
  <c r="T39" i="2" l="1"/>
  <c r="T59" i="2"/>
  <c r="T60" i="2"/>
  <c r="T61" i="2"/>
  <c r="T62" i="2"/>
  <c r="R60" i="2"/>
  <c r="S60" i="2"/>
  <c r="Q60" i="2"/>
  <c r="T36" i="2" l="1"/>
  <c r="S113" i="2"/>
  <c r="S102" i="2" s="1"/>
  <c r="S108" i="2"/>
  <c r="S105" i="2"/>
  <c r="S103" i="2"/>
  <c r="S101" i="2"/>
  <c r="S93" i="2"/>
  <c r="S89" i="2"/>
  <c r="S86" i="2" s="1"/>
  <c r="S87" i="2"/>
  <c r="S78" i="2"/>
  <c r="S71" i="2"/>
  <c r="S67" i="2"/>
  <c r="S64" i="2"/>
  <c r="S57" i="2"/>
  <c r="S45" i="2"/>
  <c r="S44" i="2" s="1"/>
  <c r="S37" i="2"/>
  <c r="S33" i="2"/>
  <c r="S30" i="2"/>
  <c r="S28" i="2"/>
  <c r="S24" i="2"/>
  <c r="S20" i="2"/>
  <c r="S19" i="2"/>
  <c r="S17" i="2"/>
  <c r="S16" i="2"/>
  <c r="S15" i="2"/>
  <c r="S14" i="2"/>
  <c r="S12" i="2"/>
  <c r="S10" i="2"/>
  <c r="S100" i="2" l="1"/>
  <c r="S63" i="2"/>
  <c r="S11" i="2"/>
  <c r="S99" i="2"/>
  <c r="S98" i="2" s="1"/>
  <c r="S8" i="2" s="1"/>
  <c r="S85" i="2"/>
  <c r="S84" i="2" s="1"/>
  <c r="S7" i="2" s="1"/>
  <c r="S13" i="2"/>
  <c r="S9" i="2" s="1"/>
  <c r="S6" i="2" l="1"/>
  <c r="R113" i="2" l="1"/>
  <c r="Q113" i="2"/>
  <c r="R108" i="2"/>
  <c r="Q108" i="2"/>
  <c r="R105" i="2"/>
  <c r="Q105" i="2"/>
  <c r="R103" i="2"/>
  <c r="Q103" i="2"/>
  <c r="R102" i="2"/>
  <c r="R101" i="2"/>
  <c r="Q101" i="2"/>
  <c r="R93" i="2"/>
  <c r="Q93" i="2"/>
  <c r="R89" i="2"/>
  <c r="Q89" i="2"/>
  <c r="R87" i="2"/>
  <c r="Q87" i="2"/>
  <c r="R78" i="2"/>
  <c r="Q78" i="2"/>
  <c r="R71" i="2"/>
  <c r="Q71" i="2"/>
  <c r="R67" i="2"/>
  <c r="Q67" i="2"/>
  <c r="Q63" i="2" s="1"/>
  <c r="R64" i="2"/>
  <c r="Q64" i="2"/>
  <c r="R57" i="2"/>
  <c r="Q57" i="2"/>
  <c r="R45" i="2"/>
  <c r="Q45" i="2"/>
  <c r="Q44" i="2" s="1"/>
  <c r="R37" i="2"/>
  <c r="Q37" i="2"/>
  <c r="R33" i="2"/>
  <c r="Q33" i="2"/>
  <c r="R30" i="2"/>
  <c r="Q30" i="2"/>
  <c r="R28" i="2"/>
  <c r="Q28" i="2"/>
  <c r="R24" i="2"/>
  <c r="Q24" i="2"/>
  <c r="R20" i="2"/>
  <c r="Q20" i="2"/>
  <c r="R17" i="2"/>
  <c r="Q17" i="2"/>
  <c r="R16" i="2"/>
  <c r="R15" i="2"/>
  <c r="Q15" i="2"/>
  <c r="R14" i="2"/>
  <c r="Q14" i="2"/>
  <c r="R12" i="2"/>
  <c r="Q12" i="2"/>
  <c r="R10" i="2"/>
  <c r="Q10" i="2"/>
  <c r="N48" i="2"/>
  <c r="N12" i="2" s="1"/>
  <c r="O10" i="2"/>
  <c r="O12" i="2"/>
  <c r="O14" i="2"/>
  <c r="O15" i="2"/>
  <c r="O17" i="2"/>
  <c r="P34" i="2"/>
  <c r="T34" i="2" s="1"/>
  <c r="P43" i="2"/>
  <c r="T43" i="2" s="1"/>
  <c r="O33" i="2"/>
  <c r="N33" i="2"/>
  <c r="R63" i="2" l="1"/>
  <c r="R19" i="2"/>
  <c r="Q19" i="2"/>
  <c r="R86" i="2"/>
  <c r="R85" i="2" s="1"/>
  <c r="R84" i="2" s="1"/>
  <c r="R7" i="2" s="1"/>
  <c r="Q102" i="2"/>
  <c r="R100" i="2"/>
  <c r="R11" i="2" s="1"/>
  <c r="Q100" i="2"/>
  <c r="Q86" i="2"/>
  <c r="Q85" i="2" s="1"/>
  <c r="R44" i="2"/>
  <c r="R99" i="2"/>
  <c r="R98" i="2" s="1"/>
  <c r="R8" i="2" s="1"/>
  <c r="R13" i="2"/>
  <c r="P33" i="2"/>
  <c r="T33" i="2" s="1"/>
  <c r="O113" i="2"/>
  <c r="O16" i="2" s="1"/>
  <c r="N113" i="2"/>
  <c r="N16" i="2" s="1"/>
  <c r="O108" i="2"/>
  <c r="N108" i="2"/>
  <c r="O105" i="2"/>
  <c r="N105" i="2"/>
  <c r="O103" i="2"/>
  <c r="N103" i="2"/>
  <c r="O102" i="2"/>
  <c r="N102" i="2"/>
  <c r="O101" i="2"/>
  <c r="N101" i="2"/>
  <c r="O93" i="2"/>
  <c r="N93" i="2"/>
  <c r="O89" i="2"/>
  <c r="N89" i="2"/>
  <c r="O87" i="2"/>
  <c r="N87" i="2"/>
  <c r="O78" i="2"/>
  <c r="N78" i="2"/>
  <c r="O71" i="2"/>
  <c r="N71" i="2"/>
  <c r="O67" i="2"/>
  <c r="N67" i="2"/>
  <c r="O64" i="2"/>
  <c r="N64" i="2"/>
  <c r="O57" i="2"/>
  <c r="N57" i="2"/>
  <c r="O51" i="2"/>
  <c r="N51" i="2"/>
  <c r="O45" i="2"/>
  <c r="N45" i="2"/>
  <c r="O37" i="2"/>
  <c r="N37" i="2"/>
  <c r="O30" i="2"/>
  <c r="N30" i="2"/>
  <c r="O28" i="2"/>
  <c r="N28" i="2"/>
  <c r="O24" i="2"/>
  <c r="N24" i="2"/>
  <c r="O20" i="2"/>
  <c r="N20" i="2"/>
  <c r="N17" i="2"/>
  <c r="N15" i="2"/>
  <c r="N14" i="2"/>
  <c r="N10" i="2"/>
  <c r="M58" i="2"/>
  <c r="P58" i="2" s="1"/>
  <c r="T58" i="2" s="1"/>
  <c r="M59" i="2"/>
  <c r="P59" i="2" s="1"/>
  <c r="K57" i="2"/>
  <c r="L57" i="2"/>
  <c r="Q99" i="2" l="1"/>
  <c r="Q11" i="2"/>
  <c r="Q13" i="2"/>
  <c r="Q9" i="2" s="1"/>
  <c r="Q6" i="2" s="1"/>
  <c r="Q84" i="2"/>
  <c r="R9" i="2"/>
  <c r="N86" i="2"/>
  <c r="N13" i="2" s="1"/>
  <c r="N100" i="2"/>
  <c r="N11" i="2" s="1"/>
  <c r="O100" i="2"/>
  <c r="O11" i="2" s="1"/>
  <c r="O86" i="2"/>
  <c r="O13" i="2" s="1"/>
  <c r="M57" i="2"/>
  <c r="P57" i="2" s="1"/>
  <c r="T57" i="2" s="1"/>
  <c r="O63" i="2"/>
  <c r="N19" i="2"/>
  <c r="O19" i="2"/>
  <c r="N63" i="2"/>
  <c r="O44" i="2"/>
  <c r="N44" i="2"/>
  <c r="L113" i="2"/>
  <c r="L102" i="2" s="1"/>
  <c r="K113" i="2"/>
  <c r="K16" i="2" s="1"/>
  <c r="L108" i="2"/>
  <c r="K108" i="2"/>
  <c r="L105" i="2"/>
  <c r="K105" i="2"/>
  <c r="L103" i="2"/>
  <c r="L101" i="2"/>
  <c r="K103" i="2"/>
  <c r="K101" i="2"/>
  <c r="L93" i="2"/>
  <c r="K93" i="2"/>
  <c r="L89" i="2"/>
  <c r="K89" i="2"/>
  <c r="L87" i="2"/>
  <c r="K87" i="2"/>
  <c r="L78" i="2"/>
  <c r="K78" i="2"/>
  <c r="L71" i="2"/>
  <c r="K71" i="2"/>
  <c r="L67" i="2"/>
  <c r="K67" i="2"/>
  <c r="L64" i="2"/>
  <c r="K64" i="2"/>
  <c r="K63" i="2" s="1"/>
  <c r="L51" i="2"/>
  <c r="K51" i="2"/>
  <c r="L45" i="2"/>
  <c r="K45" i="2"/>
  <c r="L37" i="2"/>
  <c r="K37" i="2"/>
  <c r="L30" i="2"/>
  <c r="K30" i="2"/>
  <c r="L28" i="2"/>
  <c r="K28" i="2"/>
  <c r="L24" i="2"/>
  <c r="K24" i="2"/>
  <c r="L20" i="2"/>
  <c r="K20" i="2"/>
  <c r="L17" i="2"/>
  <c r="K17" i="2"/>
  <c r="L15" i="2"/>
  <c r="K15" i="2"/>
  <c r="L14" i="2"/>
  <c r="K14" i="2"/>
  <c r="L12" i="2"/>
  <c r="K12" i="2"/>
  <c r="L10" i="2"/>
  <c r="K10" i="2"/>
  <c r="O99" i="2" l="1"/>
  <c r="O98" i="2" s="1"/>
  <c r="O8" i="2" s="1"/>
  <c r="N99" i="2"/>
  <c r="O85" i="2"/>
  <c r="O84" i="2" s="1"/>
  <c r="O7" i="2" s="1"/>
  <c r="N85" i="2"/>
  <c r="N84" i="2" s="1"/>
  <c r="N7" i="2" s="1"/>
  <c r="N9" i="2"/>
  <c r="Q98" i="2"/>
  <c r="Q7" i="2"/>
  <c r="R6" i="2"/>
  <c r="K44" i="2"/>
  <c r="O9" i="2"/>
  <c r="O6" i="2" s="1"/>
  <c r="L44" i="2"/>
  <c r="N98" i="2"/>
  <c r="L100" i="2"/>
  <c r="L99" i="2" s="1"/>
  <c r="L98" i="2" s="1"/>
  <c r="L8" i="2" s="1"/>
  <c r="K100" i="2"/>
  <c r="K11" i="2" s="1"/>
  <c r="K102" i="2"/>
  <c r="K86" i="2"/>
  <c r="K13" i="2" s="1"/>
  <c r="L16" i="2"/>
  <c r="L11" i="2"/>
  <c r="L86" i="2"/>
  <c r="L63" i="2"/>
  <c r="K19" i="2"/>
  <c r="L19" i="2"/>
  <c r="I113" i="2"/>
  <c r="I102" i="2" s="1"/>
  <c r="I108" i="2"/>
  <c r="I105" i="2"/>
  <c r="I101" i="2"/>
  <c r="I93" i="2"/>
  <c r="I89" i="2"/>
  <c r="I87" i="2"/>
  <c r="I78" i="2"/>
  <c r="I71" i="2"/>
  <c r="I67" i="2"/>
  <c r="I64" i="2"/>
  <c r="I51" i="2"/>
  <c r="I45" i="2"/>
  <c r="I37" i="2"/>
  <c r="I30" i="2"/>
  <c r="I28" i="2"/>
  <c r="I24" i="2"/>
  <c r="I20" i="2"/>
  <c r="I17" i="2"/>
  <c r="I15" i="2"/>
  <c r="I14" i="2"/>
  <c r="I12" i="2"/>
  <c r="I10" i="2"/>
  <c r="Q8" i="2" l="1"/>
  <c r="I100" i="2"/>
  <c r="K85" i="2"/>
  <c r="K84" i="2" s="1"/>
  <c r="K7" i="2" s="1"/>
  <c r="K99" i="2"/>
  <c r="K98" i="2" s="1"/>
  <c r="K8" i="2" s="1"/>
  <c r="N6" i="2"/>
  <c r="N8" i="2"/>
  <c r="L85" i="2"/>
  <c r="L84" i="2" s="1"/>
  <c r="L7" i="2" s="1"/>
  <c r="L13" i="2"/>
  <c r="L9" i="2" s="1"/>
  <c r="L6" i="2" s="1"/>
  <c r="K9" i="2"/>
  <c r="K6" i="2" s="1"/>
  <c r="I16" i="2"/>
  <c r="I86" i="2"/>
  <c r="I85" i="2" s="1"/>
  <c r="I84" i="2" s="1"/>
  <c r="I7" i="2" s="1"/>
  <c r="I63" i="2"/>
  <c r="I44" i="2"/>
  <c r="I19" i="2"/>
  <c r="I11" i="2"/>
  <c r="I99" i="2"/>
  <c r="I98" i="2" s="1"/>
  <c r="I8" i="2" s="1"/>
  <c r="I13" i="2" l="1"/>
  <c r="I9" i="2" s="1"/>
  <c r="I6" i="2" s="1"/>
  <c r="H18" i="2" l="1"/>
  <c r="J18" i="2" s="1"/>
  <c r="M18" i="2" s="1"/>
  <c r="P18" i="2" s="1"/>
  <c r="T18" i="2" s="1"/>
  <c r="H21" i="2"/>
  <c r="J21" i="2" s="1"/>
  <c r="M21" i="2" s="1"/>
  <c r="P21" i="2" s="1"/>
  <c r="T21" i="2" s="1"/>
  <c r="H22" i="2"/>
  <c r="J22" i="2" s="1"/>
  <c r="M22" i="2" s="1"/>
  <c r="P22" i="2" s="1"/>
  <c r="T22" i="2" s="1"/>
  <c r="H23" i="2"/>
  <c r="J23" i="2" s="1"/>
  <c r="M23" i="2" s="1"/>
  <c r="P23" i="2" s="1"/>
  <c r="T23" i="2" s="1"/>
  <c r="H25" i="2"/>
  <c r="J25" i="2" s="1"/>
  <c r="M25" i="2" s="1"/>
  <c r="P25" i="2" s="1"/>
  <c r="T25" i="2" s="1"/>
  <c r="H26" i="2"/>
  <c r="J26" i="2" s="1"/>
  <c r="M26" i="2" s="1"/>
  <c r="P26" i="2" s="1"/>
  <c r="H27" i="2"/>
  <c r="J27" i="2" s="1"/>
  <c r="M27" i="2" s="1"/>
  <c r="P27" i="2" s="1"/>
  <c r="T27" i="2" s="1"/>
  <c r="H29" i="2"/>
  <c r="J29" i="2" s="1"/>
  <c r="M29" i="2" s="1"/>
  <c r="P29" i="2" s="1"/>
  <c r="T29" i="2" s="1"/>
  <c r="H31" i="2"/>
  <c r="J31" i="2" s="1"/>
  <c r="M31" i="2" s="1"/>
  <c r="P31" i="2" s="1"/>
  <c r="T31" i="2" s="1"/>
  <c r="H32" i="2"/>
  <c r="J32" i="2" s="1"/>
  <c r="M32" i="2" s="1"/>
  <c r="P32" i="2" s="1"/>
  <c r="T32" i="2" s="1"/>
  <c r="H38" i="2"/>
  <c r="J38" i="2" s="1"/>
  <c r="M38" i="2" s="1"/>
  <c r="P38" i="2" s="1"/>
  <c r="T38" i="2" s="1"/>
  <c r="H39" i="2"/>
  <c r="J39" i="2" s="1"/>
  <c r="M39" i="2" s="1"/>
  <c r="P39" i="2" s="1"/>
  <c r="H40" i="2"/>
  <c r="J40" i="2" s="1"/>
  <c r="M40" i="2" s="1"/>
  <c r="P40" i="2" s="1"/>
  <c r="T40" i="2" s="1"/>
  <c r="H41" i="2"/>
  <c r="J41" i="2" s="1"/>
  <c r="M41" i="2" s="1"/>
  <c r="P41" i="2" s="1"/>
  <c r="T41" i="2" s="1"/>
  <c r="H42" i="2"/>
  <c r="J42" i="2" s="1"/>
  <c r="M42" i="2" s="1"/>
  <c r="P42" i="2" s="1"/>
  <c r="T42" i="2" s="1"/>
  <c r="H35" i="2"/>
  <c r="J35" i="2" s="1"/>
  <c r="M35" i="2" s="1"/>
  <c r="P35" i="2" s="1"/>
  <c r="T35" i="2" s="1"/>
  <c r="H46" i="2"/>
  <c r="J46" i="2" s="1"/>
  <c r="M46" i="2" s="1"/>
  <c r="P46" i="2" s="1"/>
  <c r="T46" i="2" s="1"/>
  <c r="H47" i="2"/>
  <c r="J47" i="2" s="1"/>
  <c r="M47" i="2" s="1"/>
  <c r="P47" i="2" s="1"/>
  <c r="T47" i="2" s="1"/>
  <c r="H48" i="2"/>
  <c r="J48" i="2" s="1"/>
  <c r="M48" i="2" s="1"/>
  <c r="P48" i="2" s="1"/>
  <c r="T48" i="2" s="1"/>
  <c r="H49" i="2"/>
  <c r="J49" i="2" s="1"/>
  <c r="M49" i="2" s="1"/>
  <c r="P49" i="2" s="1"/>
  <c r="T49" i="2" s="1"/>
  <c r="H50" i="2"/>
  <c r="J50" i="2" s="1"/>
  <c r="M50" i="2" s="1"/>
  <c r="P50" i="2" s="1"/>
  <c r="T50" i="2" s="1"/>
  <c r="H52" i="2"/>
  <c r="J52" i="2" s="1"/>
  <c r="M52" i="2" s="1"/>
  <c r="P52" i="2" s="1"/>
  <c r="T52" i="2" s="1"/>
  <c r="H53" i="2"/>
  <c r="J53" i="2" s="1"/>
  <c r="M53" i="2" s="1"/>
  <c r="P53" i="2" s="1"/>
  <c r="T53" i="2" s="1"/>
  <c r="H54" i="2"/>
  <c r="J54" i="2" s="1"/>
  <c r="M54" i="2" s="1"/>
  <c r="P54" i="2" s="1"/>
  <c r="T54" i="2" s="1"/>
  <c r="H55" i="2"/>
  <c r="J55" i="2" s="1"/>
  <c r="M55" i="2" s="1"/>
  <c r="P55" i="2" s="1"/>
  <c r="T55" i="2" s="1"/>
  <c r="H56" i="2"/>
  <c r="J56" i="2" s="1"/>
  <c r="M56" i="2" s="1"/>
  <c r="P56" i="2" s="1"/>
  <c r="T56" i="2" s="1"/>
  <c r="H65" i="2"/>
  <c r="J65" i="2" s="1"/>
  <c r="M65" i="2" s="1"/>
  <c r="P65" i="2" s="1"/>
  <c r="T65" i="2" s="1"/>
  <c r="H66" i="2"/>
  <c r="J66" i="2" s="1"/>
  <c r="M66" i="2" s="1"/>
  <c r="P66" i="2" s="1"/>
  <c r="T66" i="2" s="1"/>
  <c r="H68" i="2"/>
  <c r="J68" i="2" s="1"/>
  <c r="M68" i="2" s="1"/>
  <c r="P68" i="2" s="1"/>
  <c r="T68" i="2" s="1"/>
  <c r="H69" i="2"/>
  <c r="J69" i="2" s="1"/>
  <c r="M69" i="2" s="1"/>
  <c r="P69" i="2" s="1"/>
  <c r="T69" i="2" s="1"/>
  <c r="H70" i="2"/>
  <c r="J70" i="2" s="1"/>
  <c r="M70" i="2" s="1"/>
  <c r="P70" i="2" s="1"/>
  <c r="T70" i="2" s="1"/>
  <c r="H72" i="2"/>
  <c r="J72" i="2" s="1"/>
  <c r="M72" i="2" s="1"/>
  <c r="P72" i="2" s="1"/>
  <c r="T72" i="2" s="1"/>
  <c r="H73" i="2"/>
  <c r="J73" i="2" s="1"/>
  <c r="M73" i="2" s="1"/>
  <c r="P73" i="2" s="1"/>
  <c r="T73" i="2" s="1"/>
  <c r="H74" i="2"/>
  <c r="J74" i="2" s="1"/>
  <c r="M74" i="2" s="1"/>
  <c r="P74" i="2" s="1"/>
  <c r="T74" i="2" s="1"/>
  <c r="H75" i="2"/>
  <c r="J75" i="2" s="1"/>
  <c r="M75" i="2" s="1"/>
  <c r="P75" i="2" s="1"/>
  <c r="T75" i="2" s="1"/>
  <c r="H76" i="2"/>
  <c r="J76" i="2" s="1"/>
  <c r="M76" i="2" s="1"/>
  <c r="P76" i="2" s="1"/>
  <c r="T76" i="2" s="1"/>
  <c r="H77" i="2"/>
  <c r="J77" i="2" s="1"/>
  <c r="M77" i="2" s="1"/>
  <c r="P77" i="2" s="1"/>
  <c r="T77" i="2" s="1"/>
  <c r="H79" i="2"/>
  <c r="J79" i="2" s="1"/>
  <c r="M79" i="2" s="1"/>
  <c r="P79" i="2" s="1"/>
  <c r="T79" i="2" s="1"/>
  <c r="H80" i="2"/>
  <c r="J80" i="2" s="1"/>
  <c r="M80" i="2" s="1"/>
  <c r="P80" i="2" s="1"/>
  <c r="T80" i="2" s="1"/>
  <c r="H81" i="2"/>
  <c r="J81" i="2" s="1"/>
  <c r="M81" i="2" s="1"/>
  <c r="P81" i="2" s="1"/>
  <c r="T81" i="2" s="1"/>
  <c r="H82" i="2"/>
  <c r="J82" i="2" s="1"/>
  <c r="M82" i="2" s="1"/>
  <c r="P82" i="2" s="1"/>
  <c r="T82" i="2" s="1"/>
  <c r="H83" i="2"/>
  <c r="J83" i="2" s="1"/>
  <c r="M83" i="2" s="1"/>
  <c r="P83" i="2" s="1"/>
  <c r="T83" i="2" s="1"/>
  <c r="H88" i="2"/>
  <c r="J88" i="2" s="1"/>
  <c r="M88" i="2" s="1"/>
  <c r="P88" i="2" s="1"/>
  <c r="T88" i="2" s="1"/>
  <c r="H90" i="2"/>
  <c r="J90" i="2" s="1"/>
  <c r="M90" i="2" s="1"/>
  <c r="P90" i="2" s="1"/>
  <c r="T90" i="2" s="1"/>
  <c r="H91" i="2"/>
  <c r="J91" i="2" s="1"/>
  <c r="M91" i="2" s="1"/>
  <c r="P91" i="2" s="1"/>
  <c r="T91" i="2" s="1"/>
  <c r="H92" i="2"/>
  <c r="J92" i="2" s="1"/>
  <c r="M92" i="2" s="1"/>
  <c r="P92" i="2" s="1"/>
  <c r="T92" i="2" s="1"/>
  <c r="H94" i="2"/>
  <c r="J94" i="2" s="1"/>
  <c r="M94" i="2" s="1"/>
  <c r="P94" i="2" s="1"/>
  <c r="T94" i="2" s="1"/>
  <c r="H95" i="2"/>
  <c r="J95" i="2" s="1"/>
  <c r="M95" i="2" s="1"/>
  <c r="P95" i="2" s="1"/>
  <c r="T95" i="2" s="1"/>
  <c r="H96" i="2"/>
  <c r="J96" i="2" s="1"/>
  <c r="M96" i="2" s="1"/>
  <c r="P96" i="2" s="1"/>
  <c r="T96" i="2" s="1"/>
  <c r="H97" i="2"/>
  <c r="J97" i="2" s="1"/>
  <c r="M97" i="2" s="1"/>
  <c r="P97" i="2" s="1"/>
  <c r="T97" i="2" s="1"/>
  <c r="H104" i="2"/>
  <c r="J104" i="2" s="1"/>
  <c r="M104" i="2" s="1"/>
  <c r="P104" i="2" s="1"/>
  <c r="T104" i="2" s="1"/>
  <c r="H106" i="2"/>
  <c r="J106" i="2" s="1"/>
  <c r="M106" i="2" s="1"/>
  <c r="P106" i="2" s="1"/>
  <c r="T106" i="2" s="1"/>
  <c r="H107" i="2"/>
  <c r="J107" i="2" s="1"/>
  <c r="M107" i="2" s="1"/>
  <c r="P107" i="2" s="1"/>
  <c r="T107" i="2" s="1"/>
  <c r="H109" i="2"/>
  <c r="J109" i="2" s="1"/>
  <c r="M109" i="2" s="1"/>
  <c r="P109" i="2" s="1"/>
  <c r="T109" i="2" s="1"/>
  <c r="H110" i="2"/>
  <c r="J110" i="2" s="1"/>
  <c r="M110" i="2" s="1"/>
  <c r="P110" i="2" s="1"/>
  <c r="T110" i="2" s="1"/>
  <c r="H111" i="2"/>
  <c r="J111" i="2" s="1"/>
  <c r="M111" i="2" s="1"/>
  <c r="P111" i="2" s="1"/>
  <c r="T111" i="2" s="1"/>
  <c r="H112" i="2"/>
  <c r="J112" i="2" s="1"/>
  <c r="M112" i="2" s="1"/>
  <c r="P112" i="2" s="1"/>
  <c r="T112" i="2" s="1"/>
  <c r="H114" i="2"/>
  <c r="J114" i="2" s="1"/>
  <c r="M114" i="2" s="1"/>
  <c r="P114" i="2" s="1"/>
  <c r="T114" i="2" s="1"/>
  <c r="H115" i="2"/>
  <c r="J115" i="2" s="1"/>
  <c r="M115" i="2" s="1"/>
  <c r="P115" i="2" s="1"/>
  <c r="T115" i="2" s="1"/>
  <c r="F24" i="2"/>
  <c r="F10" i="2"/>
  <c r="G10" i="2"/>
  <c r="F12" i="2"/>
  <c r="G12" i="2"/>
  <c r="F14" i="2"/>
  <c r="G14" i="2"/>
  <c r="F15" i="2"/>
  <c r="G15" i="2"/>
  <c r="F17" i="2"/>
  <c r="G17" i="2"/>
  <c r="F20" i="2"/>
  <c r="G20" i="2"/>
  <c r="G24" i="2"/>
  <c r="F28" i="2"/>
  <c r="G28" i="2"/>
  <c r="F30" i="2"/>
  <c r="G30" i="2"/>
  <c r="F37" i="2"/>
  <c r="G37" i="2"/>
  <c r="F45" i="2"/>
  <c r="G45" i="2"/>
  <c r="F51" i="2"/>
  <c r="G51" i="2"/>
  <c r="F64" i="2"/>
  <c r="G64" i="2"/>
  <c r="F67" i="2"/>
  <c r="G67" i="2"/>
  <c r="F71" i="2"/>
  <c r="G71" i="2"/>
  <c r="F78" i="2"/>
  <c r="G78" i="2"/>
  <c r="F87" i="2"/>
  <c r="G87" i="2"/>
  <c r="F89" i="2"/>
  <c r="G89" i="2"/>
  <c r="F93" i="2"/>
  <c r="G93" i="2"/>
  <c r="F101" i="2"/>
  <c r="G101" i="2"/>
  <c r="F105" i="2"/>
  <c r="G105" i="2"/>
  <c r="F108" i="2"/>
  <c r="G108" i="2"/>
  <c r="F113" i="2"/>
  <c r="F102" i="2" s="1"/>
  <c r="G113" i="2"/>
  <c r="G102" i="2" s="1"/>
  <c r="F44" i="2" l="1"/>
  <c r="G86" i="2"/>
  <c r="G85" i="2" s="1"/>
  <c r="G84" i="2" s="1"/>
  <c r="G7" i="2" s="1"/>
  <c r="G44" i="2"/>
  <c r="F86" i="2"/>
  <c r="F13" i="2" s="1"/>
  <c r="G100" i="2"/>
  <c r="G99" i="2" s="1"/>
  <c r="G98" i="2" s="1"/>
  <c r="G8" i="2" s="1"/>
  <c r="F100" i="2"/>
  <c r="F99" i="2" s="1"/>
  <c r="G63" i="2"/>
  <c r="F63" i="2"/>
  <c r="F19" i="2"/>
  <c r="G19" i="2"/>
  <c r="F16" i="2"/>
  <c r="G13" i="2"/>
  <c r="G16" i="2"/>
  <c r="F85" i="2" l="1"/>
  <c r="F84" i="2" s="1"/>
  <c r="F98" i="2"/>
  <c r="F11" i="2"/>
  <c r="F9" i="2" s="1"/>
  <c r="G11" i="2"/>
  <c r="G9" i="2" s="1"/>
  <c r="G6" i="2" s="1"/>
  <c r="F6" i="2" l="1"/>
  <c r="F7" i="2"/>
  <c r="F8" i="2"/>
  <c r="E17" i="2" l="1"/>
  <c r="H17" i="2" s="1"/>
  <c r="J17" i="2" s="1"/>
  <c r="M17" i="2" s="1"/>
  <c r="P17" i="2" s="1"/>
  <c r="T17" i="2" s="1"/>
  <c r="E15" i="2"/>
  <c r="H15" i="2" s="1"/>
  <c r="J15" i="2" s="1"/>
  <c r="M15" i="2" s="1"/>
  <c r="P15" i="2" s="1"/>
  <c r="T15" i="2" s="1"/>
  <c r="E113" i="2" l="1"/>
  <c r="E108" i="2"/>
  <c r="H108" i="2" s="1"/>
  <c r="J108" i="2" s="1"/>
  <c r="M108" i="2" s="1"/>
  <c r="P108" i="2" s="1"/>
  <c r="T108" i="2" s="1"/>
  <c r="E105" i="2"/>
  <c r="H105" i="2" s="1"/>
  <c r="J105" i="2" s="1"/>
  <c r="M105" i="2" s="1"/>
  <c r="P105" i="2" s="1"/>
  <c r="T105" i="2" s="1"/>
  <c r="E103" i="2"/>
  <c r="H103" i="2" s="1"/>
  <c r="J103" i="2" s="1"/>
  <c r="M103" i="2" s="1"/>
  <c r="P103" i="2" s="1"/>
  <c r="T103" i="2" s="1"/>
  <c r="E102" i="2"/>
  <c r="H102" i="2" s="1"/>
  <c r="J102" i="2" s="1"/>
  <c r="M102" i="2" s="1"/>
  <c r="P102" i="2" s="1"/>
  <c r="T102" i="2" s="1"/>
  <c r="E101" i="2"/>
  <c r="H101" i="2" s="1"/>
  <c r="J101" i="2" s="1"/>
  <c r="M101" i="2" s="1"/>
  <c r="P101" i="2" s="1"/>
  <c r="T101" i="2" s="1"/>
  <c r="E100" i="2"/>
  <c r="E99" i="2" l="1"/>
  <c r="H100" i="2"/>
  <c r="J100" i="2" s="1"/>
  <c r="M100" i="2" s="1"/>
  <c r="P100" i="2" s="1"/>
  <c r="T100" i="2" s="1"/>
  <c r="E11" i="2"/>
  <c r="H11" i="2" s="1"/>
  <c r="J11" i="2" s="1"/>
  <c r="M11" i="2" s="1"/>
  <c r="P11" i="2" s="1"/>
  <c r="T11" i="2" s="1"/>
  <c r="H113" i="2"/>
  <c r="J113" i="2" s="1"/>
  <c r="M113" i="2" s="1"/>
  <c r="P113" i="2" s="1"/>
  <c r="T113" i="2" s="1"/>
  <c r="E16" i="2"/>
  <c r="H16" i="2" s="1"/>
  <c r="J16" i="2" s="1"/>
  <c r="M16" i="2" s="1"/>
  <c r="P16" i="2" s="1"/>
  <c r="E93" i="2"/>
  <c r="H93" i="2" s="1"/>
  <c r="J93" i="2" s="1"/>
  <c r="M93" i="2" s="1"/>
  <c r="P93" i="2" s="1"/>
  <c r="T93" i="2" s="1"/>
  <c r="E89" i="2"/>
  <c r="E87" i="2"/>
  <c r="H87" i="2" s="1"/>
  <c r="J87" i="2" s="1"/>
  <c r="M87" i="2" s="1"/>
  <c r="P87" i="2" s="1"/>
  <c r="T87" i="2" s="1"/>
  <c r="E86" i="2" l="1"/>
  <c r="H89" i="2"/>
  <c r="J89" i="2" s="1"/>
  <c r="M89" i="2" s="1"/>
  <c r="P89" i="2" s="1"/>
  <c r="T89" i="2" s="1"/>
  <c r="E98" i="2"/>
  <c r="H99" i="2"/>
  <c r="J99" i="2" s="1"/>
  <c r="M99" i="2" s="1"/>
  <c r="P99" i="2" s="1"/>
  <c r="T99" i="2" s="1"/>
  <c r="E85" i="2"/>
  <c r="E14" i="2"/>
  <c r="H14" i="2" s="1"/>
  <c r="J14" i="2" s="1"/>
  <c r="M14" i="2" s="1"/>
  <c r="P14" i="2" s="1"/>
  <c r="T14" i="2" s="1"/>
  <c r="E12" i="2"/>
  <c r="H12" i="2" s="1"/>
  <c r="J12" i="2" s="1"/>
  <c r="M12" i="2" s="1"/>
  <c r="P12" i="2" s="1"/>
  <c r="T12" i="2" s="1"/>
  <c r="E10" i="2"/>
  <c r="H10" i="2" s="1"/>
  <c r="J10" i="2" s="1"/>
  <c r="M10" i="2" s="1"/>
  <c r="P10" i="2" s="1"/>
  <c r="T10" i="2" s="1"/>
  <c r="E64" i="2"/>
  <c r="H64" i="2" s="1"/>
  <c r="J64" i="2" s="1"/>
  <c r="M64" i="2" s="1"/>
  <c r="P64" i="2" s="1"/>
  <c r="T64" i="2" s="1"/>
  <c r="H98" i="2" l="1"/>
  <c r="J98" i="2" s="1"/>
  <c r="M98" i="2" s="1"/>
  <c r="P98" i="2" s="1"/>
  <c r="T98" i="2" s="1"/>
  <c r="E8" i="2"/>
  <c r="H8" i="2" s="1"/>
  <c r="J8" i="2" s="1"/>
  <c r="M8" i="2" s="1"/>
  <c r="P8" i="2" s="1"/>
  <c r="T8" i="2" s="1"/>
  <c r="E84" i="2"/>
  <c r="H85" i="2"/>
  <c r="J85" i="2" s="1"/>
  <c r="M85" i="2" s="1"/>
  <c r="P85" i="2" s="1"/>
  <c r="T85" i="2" s="1"/>
  <c r="H86" i="2"/>
  <c r="J86" i="2" s="1"/>
  <c r="M86" i="2" s="1"/>
  <c r="P86" i="2" s="1"/>
  <c r="T86" i="2" s="1"/>
  <c r="E13" i="2"/>
  <c r="H13" i="2" s="1"/>
  <c r="J13" i="2" s="1"/>
  <c r="M13" i="2" s="1"/>
  <c r="P13" i="2" s="1"/>
  <c r="T13" i="2" s="1"/>
  <c r="E78" i="2"/>
  <c r="H78" i="2" s="1"/>
  <c r="J78" i="2" s="1"/>
  <c r="M78" i="2" s="1"/>
  <c r="P78" i="2" s="1"/>
  <c r="T78" i="2" s="1"/>
  <c r="E71" i="2"/>
  <c r="H71" i="2" s="1"/>
  <c r="J71" i="2" s="1"/>
  <c r="M71" i="2" s="1"/>
  <c r="P71" i="2" s="1"/>
  <c r="T71" i="2" s="1"/>
  <c r="E67" i="2"/>
  <c r="E51" i="2"/>
  <c r="H51" i="2" s="1"/>
  <c r="J51" i="2" s="1"/>
  <c r="M51" i="2" s="1"/>
  <c r="P51" i="2" s="1"/>
  <c r="T51" i="2" s="1"/>
  <c r="E45" i="2"/>
  <c r="H45" i="2" s="1"/>
  <c r="J45" i="2" s="1"/>
  <c r="M45" i="2" s="1"/>
  <c r="P45" i="2" s="1"/>
  <c r="T45" i="2" s="1"/>
  <c r="E37" i="2"/>
  <c r="H37" i="2" s="1"/>
  <c r="J37" i="2" s="1"/>
  <c r="M37" i="2" s="1"/>
  <c r="P37" i="2" s="1"/>
  <c r="T37" i="2" s="1"/>
  <c r="E30" i="2"/>
  <c r="H30" i="2" s="1"/>
  <c r="J30" i="2" s="1"/>
  <c r="M30" i="2" s="1"/>
  <c r="P30" i="2" s="1"/>
  <c r="T30" i="2" s="1"/>
  <c r="E28" i="2"/>
  <c r="H28" i="2" s="1"/>
  <c r="J28" i="2" s="1"/>
  <c r="M28" i="2" s="1"/>
  <c r="P28" i="2" s="1"/>
  <c r="T28" i="2" s="1"/>
  <c r="E24" i="2"/>
  <c r="H24" i="2" s="1"/>
  <c r="J24" i="2" s="1"/>
  <c r="M24" i="2" s="1"/>
  <c r="P24" i="2" s="1"/>
  <c r="T24" i="2" s="1"/>
  <c r="E20" i="2"/>
  <c r="H20" i="2" s="1"/>
  <c r="J20" i="2" s="1"/>
  <c r="M20" i="2" s="1"/>
  <c r="P20" i="2" s="1"/>
  <c r="T20" i="2" s="1"/>
  <c r="E63" i="2" l="1"/>
  <c r="H63" i="2" s="1"/>
  <c r="J63" i="2" s="1"/>
  <c r="M63" i="2" s="1"/>
  <c r="P63" i="2" s="1"/>
  <c r="T63" i="2" s="1"/>
  <c r="H67" i="2"/>
  <c r="J67" i="2" s="1"/>
  <c r="M67" i="2" s="1"/>
  <c r="P67" i="2" s="1"/>
  <c r="T67" i="2" s="1"/>
  <c r="H84" i="2"/>
  <c r="J84" i="2" s="1"/>
  <c r="M84" i="2" s="1"/>
  <c r="P84" i="2" s="1"/>
  <c r="T84" i="2" s="1"/>
  <c r="E7" i="2"/>
  <c r="H7" i="2" s="1"/>
  <c r="J7" i="2" s="1"/>
  <c r="M7" i="2" s="1"/>
  <c r="P7" i="2" s="1"/>
  <c r="T7" i="2" s="1"/>
  <c r="E9" i="2"/>
  <c r="E44" i="2"/>
  <c r="H44" i="2" s="1"/>
  <c r="J44" i="2" s="1"/>
  <c r="M44" i="2" s="1"/>
  <c r="P44" i="2" s="1"/>
  <c r="T44" i="2" s="1"/>
  <c r="E19" i="2"/>
  <c r="H19" i="2" s="1"/>
  <c r="J19" i="2" s="1"/>
  <c r="M19" i="2" s="1"/>
  <c r="P19" i="2" s="1"/>
  <c r="T19" i="2" s="1"/>
  <c r="E6" i="2" l="1"/>
  <c r="H6" i="2" s="1"/>
  <c r="J6" i="2" s="1"/>
  <c r="M6" i="2" s="1"/>
  <c r="P6" i="2" s="1"/>
  <c r="T6" i="2" s="1"/>
  <c r="H9" i="2"/>
  <c r="J9" i="2" s="1"/>
  <c r="M9" i="2" s="1"/>
  <c r="P9" i="2" s="1"/>
  <c r="T9" i="2" s="1"/>
</calcChain>
</file>

<file path=xl/sharedStrings.xml><?xml version="1.0" encoding="utf-8"?>
<sst xmlns="http://schemas.openxmlformats.org/spreadsheetml/2006/main" count="125" uniqueCount="68">
  <si>
    <t>Eelarve liik</t>
  </si>
  <si>
    <t>Eelarve konto</t>
  </si>
  <si>
    <t>SE000003</t>
  </si>
  <si>
    <t>SE030002</t>
  </si>
  <si>
    <t>SE000028</t>
  </si>
  <si>
    <t>SE030003</t>
  </si>
  <si>
    <t>Objekt</t>
  </si>
  <si>
    <t>Justiitsministeerium</t>
  </si>
  <si>
    <t>sh kohtute reserv</t>
  </si>
  <si>
    <t>sh vanglate reserv</t>
  </si>
  <si>
    <t>KULUD</t>
  </si>
  <si>
    <t>Programmi tegevus: Intellektuaalse omandi valdkonna rakendamine</t>
  </si>
  <si>
    <t>Programmi tegevus: Karistuste täideviimise korraldamine</t>
  </si>
  <si>
    <t xml:space="preserve">Programmi tegevus: Kriminaalpoliitika kujundamine ja elluviimine, sh ennetus </t>
  </si>
  <si>
    <t xml:space="preserve">Programmi tegevus: Õigusemõistmise, õigusregistrite ja õigusteenuste tagamine </t>
  </si>
  <si>
    <t xml:space="preserve">Programmi tegevus: Õiguspoliitika kujundamine ja õigusloome kvaliteedi tagamine </t>
  </si>
  <si>
    <t>Käibemaks</t>
  </si>
  <si>
    <t>INVESTEERINGUD</t>
  </si>
  <si>
    <t>sh investeeringute käibemaks</t>
  </si>
  <si>
    <t>Toetused</t>
  </si>
  <si>
    <t>Sotsiaaltoetused</t>
  </si>
  <si>
    <t>Karistuste täideviimise korraldamiseks</t>
  </si>
  <si>
    <t>Õiguspoliitika kujundamiseks ja õigusloome kvaliteedi tagamiseks</t>
  </si>
  <si>
    <t>Sihtotstarbelised toetused</t>
  </si>
  <si>
    <t>Õigusemõistmise, õigusregistrite ja õigusteenuste tagamiseks</t>
  </si>
  <si>
    <t>Liikmemaksud</t>
  </si>
  <si>
    <t>Advokatuuri õigusabi</t>
  </si>
  <si>
    <t>Tööjõukulud</t>
  </si>
  <si>
    <t>Intellektuaalse omandi valdkonna rakendamiseks</t>
  </si>
  <si>
    <t xml:space="preserve"> Majandamiskulud kokku</t>
  </si>
  <si>
    <r>
      <t>Majandamiskulud</t>
    </r>
    <r>
      <rPr>
        <b/>
        <sz val="10"/>
        <rFont val="Calibri"/>
        <family val="2"/>
        <charset val="186"/>
        <scheme val="minor"/>
      </rPr>
      <t xml:space="preserve"> (v.a RKAS</t>
    </r>
    <r>
      <rPr>
        <b/>
        <sz val="10"/>
        <color theme="1"/>
        <rFont val="Calibri"/>
        <family val="2"/>
        <charset val="186"/>
        <scheme val="minor"/>
      </rPr>
      <t>)</t>
    </r>
  </si>
  <si>
    <t>RKAS</t>
  </si>
  <si>
    <t>Majandamiskulud</t>
  </si>
  <si>
    <t>Välistoetus ning sellest sõltuvad vahendid</t>
  </si>
  <si>
    <t>Amortisatsioon</t>
  </si>
  <si>
    <t>Majandamiskulude käibemaks</t>
  </si>
  <si>
    <t>RKAS Käibemaks</t>
  </si>
  <si>
    <t>Välistoetuse ja sellest sõltuvate vahendite käibemaks</t>
  </si>
  <si>
    <t>Investeeringute käibemaks</t>
  </si>
  <si>
    <t>Justiitsministeeriumi 2024. aasta eelarve</t>
  </si>
  <si>
    <t>Lisa 1</t>
  </si>
  <si>
    <t>2024. a käskkirja nr</t>
  </si>
  <si>
    <t xml:space="preserve">2024. a eelarve </t>
  </si>
  <si>
    <t>Kohtute reserv</t>
  </si>
  <si>
    <t>Programmi tegevus: Õigusemõistmise, õigusregistrite ja õigusteenuste tagamine</t>
  </si>
  <si>
    <t>käibemaks</t>
  </si>
  <si>
    <t>Arvestuslikud tööjõukulud</t>
  </si>
  <si>
    <t>Kindlaksmääratud tööjõukulud</t>
  </si>
  <si>
    <t>Tegevuskulud, v.a tööjõukulud</t>
  </si>
  <si>
    <t>Vanglate reserv</t>
  </si>
  <si>
    <t>Investeeringud</t>
  </si>
  <si>
    <t>Masinad ja seadmed</t>
  </si>
  <si>
    <t>IN004000</t>
  </si>
  <si>
    <t>Kriminaalpoliitika kujundamiseks ja elluviimiseks, sh ennetuseks</t>
  </si>
  <si>
    <t>Ülekantavad vahendid</t>
  </si>
  <si>
    <t>2024. a eelarve kokku</t>
  </si>
  <si>
    <t>Eelarve muudatused</t>
  </si>
  <si>
    <t>Kuni käskkirja jõustumiseni kehtiv 2024. a eelarve</t>
  </si>
  <si>
    <t>Eelarve muudatus</t>
  </si>
  <si>
    <t>ELA USA Inc / EV kohtuvaidluse kulud</t>
  </si>
  <si>
    <t>VR030090</t>
  </si>
  <si>
    <t>Lisaeelarve</t>
  </si>
  <si>
    <t>Kriminaalpoliitika kujundamiseks ja elluviimiseks, sh ennetus</t>
  </si>
  <si>
    <t>SE030007</t>
  </si>
  <si>
    <t>Seaduse muudatus</t>
  </si>
  <si>
    <t>Eelarve liigendus</t>
  </si>
  <si>
    <t>IT-investeeringud</t>
  </si>
  <si>
    <t>IN002000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</si>
</sst>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0" applyFont="1"/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/>
    <xf numFmtId="3" fontId="11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2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horizontal="left" indent="1"/>
    </xf>
    <xf numFmtId="0" fontId="6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3"/>
    </xf>
    <xf numFmtId="0" fontId="19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2"/>
    </xf>
    <xf numFmtId="0" fontId="2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3" fontId="17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vertical="center" indent="3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3" fontId="2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24" fillId="0" borderId="0" xfId="1" applyFont="1" applyAlignment="1">
      <alignment horizontal="center" vertical="center" wrapText="1"/>
    </xf>
    <xf numFmtId="3" fontId="24" fillId="0" borderId="0" xfId="1" applyNumberFormat="1" applyFont="1" applyAlignment="1">
      <alignment horizontal="center" vertical="center" wrapText="1"/>
    </xf>
    <xf numFmtId="3" fontId="24" fillId="0" borderId="0" xfId="1" applyNumberFormat="1" applyFont="1"/>
    <xf numFmtId="0" fontId="26" fillId="0" borderId="0" xfId="0" applyFont="1" applyAlignment="1">
      <alignment horizontal="left" indent="1"/>
    </xf>
    <xf numFmtId="3" fontId="27" fillId="0" borderId="0" xfId="1" applyNumberFormat="1" applyFont="1" applyAlignment="1">
      <alignment horizontal="right" vertical="center" wrapText="1"/>
    </xf>
    <xf numFmtId="3" fontId="28" fillId="0" borderId="0" xfId="0" applyNumberFormat="1" applyFont="1"/>
    <xf numFmtId="0" fontId="26" fillId="0" borderId="0" xfId="0" applyFont="1"/>
    <xf numFmtId="0" fontId="3" fillId="0" borderId="0" xfId="1" applyFont="1" applyAlignment="1">
      <alignment horizontal="right"/>
    </xf>
    <xf numFmtId="0" fontId="10" fillId="0" borderId="0" xfId="0" applyFont="1"/>
    <xf numFmtId="0" fontId="6" fillId="0" borderId="0" xfId="1" applyFont="1"/>
    <xf numFmtId="3" fontId="10" fillId="0" borderId="0" xfId="0" applyNumberFormat="1" applyFont="1"/>
    <xf numFmtId="0" fontId="25" fillId="0" borderId="0" xfId="0" applyFont="1"/>
    <xf numFmtId="3" fontId="25" fillId="0" borderId="0" xfId="1" applyNumberFormat="1" applyFont="1"/>
    <xf numFmtId="0" fontId="29" fillId="0" borderId="0" xfId="0" applyFont="1"/>
    <xf numFmtId="3" fontId="29" fillId="0" borderId="0" xfId="1" applyNumberFormat="1" applyFont="1"/>
    <xf numFmtId="0" fontId="30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3" fontId="8" fillId="0" borderId="0" xfId="1" applyNumberFormat="1" applyFont="1"/>
    <xf numFmtId="0" fontId="6" fillId="0" borderId="0" xfId="1" applyFont="1" applyAlignment="1">
      <alignment horizontal="left" indent="1"/>
    </xf>
    <xf numFmtId="3" fontId="6" fillId="0" borderId="0" xfId="1" applyNumberFormat="1" applyFont="1"/>
    <xf numFmtId="0" fontId="31" fillId="0" borderId="0" xfId="1" applyFont="1" applyAlignment="1">
      <alignment horizontal="center"/>
    </xf>
    <xf numFmtId="0" fontId="21" fillId="0" borderId="0" xfId="0" applyFont="1"/>
    <xf numFmtId="3" fontId="10" fillId="0" borderId="0" xfId="1" applyNumberFormat="1" applyFont="1"/>
    <xf numFmtId="0" fontId="6" fillId="0" borderId="0" xfId="0" applyFont="1" applyAlignment="1">
      <alignment horizontal="left" indent="1"/>
    </xf>
    <xf numFmtId="0" fontId="10" fillId="3" borderId="0" xfId="0" applyFont="1" applyFill="1"/>
    <xf numFmtId="0" fontId="6" fillId="3" borderId="0" xfId="1" applyFont="1" applyFill="1" applyAlignment="1">
      <alignment horizontal="center"/>
    </xf>
    <xf numFmtId="0" fontId="6" fillId="3" borderId="0" xfId="1" applyFont="1" applyFill="1"/>
    <xf numFmtId="3" fontId="10" fillId="3" borderId="0" xfId="0" applyNumberFormat="1" applyFont="1" applyFill="1"/>
    <xf numFmtId="0" fontId="25" fillId="0" borderId="0" xfId="1" applyFont="1" applyAlignment="1">
      <alignment horizontal="left" vertical="center" wrapText="1" indent="2"/>
    </xf>
    <xf numFmtId="3" fontId="32" fillId="0" borderId="0" xfId="1" applyNumberFormat="1" applyFont="1"/>
    <xf numFmtId="0" fontId="25" fillId="0" borderId="0" xfId="1" applyFont="1" applyAlignment="1">
      <alignment horizontal="center" vertical="center" wrapText="1"/>
    </xf>
    <xf numFmtId="0" fontId="11" fillId="0" borderId="0" xfId="1" applyFont="1"/>
    <xf numFmtId="0" fontId="8" fillId="0" borderId="0" xfId="1" applyFont="1" applyAlignment="1">
      <alignment horizontal="left" indent="1"/>
    </xf>
    <xf numFmtId="0" fontId="20" fillId="0" borderId="0" xfId="1" applyFont="1" applyAlignment="1">
      <alignment horizontal="left" indent="3"/>
    </xf>
    <xf numFmtId="3" fontId="0" fillId="0" borderId="0" xfId="0" applyNumberFormat="1"/>
    <xf numFmtId="0" fontId="33" fillId="0" borderId="0" xfId="1" applyFont="1"/>
    <xf numFmtId="3" fontId="3" fillId="0" borderId="0" xfId="0" applyNumberFormat="1" applyFon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W115"/>
  <sheetViews>
    <sheetView showZeros="0" tabSelected="1" zoomScale="80" zoomScaleNormal="80" workbookViewId="0"/>
  </sheetViews>
  <sheetFormatPr defaultRowHeight="14.4" x14ac:dyDescent="0.3"/>
  <cols>
    <col min="1" max="1" width="56.21875" customWidth="1"/>
    <col min="2" max="2" width="6.6640625" bestFit="1" customWidth="1"/>
    <col min="3" max="3" width="7" bestFit="1" customWidth="1"/>
    <col min="4" max="4" width="9" bestFit="1" customWidth="1"/>
    <col min="5" max="5" width="17.44140625" customWidth="1"/>
    <col min="6" max="6" width="15.44140625" hidden="1" customWidth="1"/>
    <col min="7" max="7" width="15.6640625" hidden="1" customWidth="1"/>
    <col min="8" max="8" width="16" hidden="1" customWidth="1"/>
    <col min="9" max="9" width="15.44140625" hidden="1" customWidth="1"/>
    <col min="10" max="10" width="16" hidden="1" customWidth="1"/>
    <col min="11" max="12" width="13.88671875" hidden="1" customWidth="1"/>
    <col min="13" max="13" width="15" hidden="1" customWidth="1"/>
    <col min="14" max="15" width="16.21875" hidden="1" customWidth="1"/>
    <col min="16" max="20" width="16.21875" customWidth="1"/>
    <col min="23" max="23" width="11" bestFit="1" customWidth="1"/>
  </cols>
  <sheetData>
    <row r="1" spans="1:23" x14ac:dyDescent="0.3">
      <c r="A1" s="1"/>
      <c r="B1" s="2"/>
      <c r="C1" s="2"/>
      <c r="D1" s="1"/>
      <c r="E1" s="42"/>
      <c r="F1" s="42"/>
      <c r="G1" s="42"/>
      <c r="H1" s="42"/>
      <c r="I1" s="42"/>
      <c r="J1" s="42"/>
      <c r="M1" s="42"/>
      <c r="N1" s="70"/>
      <c r="P1" s="42"/>
      <c r="Q1" s="70"/>
      <c r="S1" s="70"/>
      <c r="T1" s="42" t="s">
        <v>41</v>
      </c>
    </row>
    <row r="2" spans="1:23" x14ac:dyDescent="0.3">
      <c r="A2" s="1"/>
      <c r="B2" s="2"/>
      <c r="C2" s="2"/>
      <c r="D2" s="1"/>
      <c r="E2" s="42"/>
      <c r="F2" s="42"/>
      <c r="G2" s="42"/>
      <c r="H2" s="42"/>
      <c r="I2" s="42"/>
      <c r="J2" s="42"/>
      <c r="M2" s="42"/>
      <c r="P2" s="42"/>
      <c r="T2" s="42" t="s">
        <v>40</v>
      </c>
    </row>
    <row r="3" spans="1:23" ht="15.6" x14ac:dyDescent="0.3">
      <c r="A3" s="3" t="s">
        <v>39</v>
      </c>
      <c r="B3" s="2"/>
      <c r="C3" s="2"/>
      <c r="D3" s="1"/>
      <c r="E3" s="1"/>
      <c r="F3" s="1"/>
      <c r="G3" s="1"/>
      <c r="H3" s="1"/>
      <c r="I3" s="1"/>
      <c r="J3" s="1"/>
      <c r="M3" s="1"/>
      <c r="P3" s="1"/>
      <c r="T3" s="1"/>
    </row>
    <row r="4" spans="1:23" x14ac:dyDescent="0.3">
      <c r="A4" s="4"/>
      <c r="B4" s="2"/>
      <c r="C4" s="2"/>
      <c r="D4" s="1"/>
      <c r="E4" s="5"/>
      <c r="F4" s="5"/>
      <c r="G4" s="5"/>
      <c r="H4" s="5"/>
      <c r="I4" s="5"/>
      <c r="J4" s="5"/>
      <c r="M4" s="5"/>
      <c r="P4" s="5"/>
      <c r="T4" s="5"/>
    </row>
    <row r="5" spans="1:23" ht="55.2" x14ac:dyDescent="0.3">
      <c r="A5" s="6"/>
      <c r="B5" s="6" t="s">
        <v>0</v>
      </c>
      <c r="C5" s="6" t="s">
        <v>1</v>
      </c>
      <c r="D5" s="6" t="s">
        <v>6</v>
      </c>
      <c r="E5" s="6" t="s">
        <v>42</v>
      </c>
      <c r="F5" s="6" t="s">
        <v>56</v>
      </c>
      <c r="G5" s="6" t="s">
        <v>54</v>
      </c>
      <c r="H5" s="6" t="s">
        <v>57</v>
      </c>
      <c r="I5" s="6" t="s">
        <v>56</v>
      </c>
      <c r="J5" s="6" t="s">
        <v>57</v>
      </c>
      <c r="K5" s="6" t="s">
        <v>58</v>
      </c>
      <c r="L5" s="6" t="s">
        <v>54</v>
      </c>
      <c r="M5" s="6" t="s">
        <v>57</v>
      </c>
      <c r="N5" s="6" t="s">
        <v>58</v>
      </c>
      <c r="O5" s="6" t="s">
        <v>61</v>
      </c>
      <c r="P5" s="6" t="s">
        <v>57</v>
      </c>
      <c r="Q5" s="6" t="s">
        <v>58</v>
      </c>
      <c r="R5" s="6" t="s">
        <v>64</v>
      </c>
      <c r="S5" s="6" t="s">
        <v>65</v>
      </c>
      <c r="T5" s="6" t="s">
        <v>55</v>
      </c>
    </row>
    <row r="6" spans="1:23" ht="18" x14ac:dyDescent="0.35">
      <c r="A6" s="7" t="s">
        <v>7</v>
      </c>
      <c r="B6" s="8"/>
      <c r="C6" s="8"/>
      <c r="D6" s="8"/>
      <c r="E6" s="9">
        <f>E9+E16</f>
        <v>31924837.487408731</v>
      </c>
      <c r="F6" s="9">
        <f t="shared" ref="F6:G6" si="0">F9+F16</f>
        <v>-10490.00002000028</v>
      </c>
      <c r="G6" s="9">
        <f t="shared" si="0"/>
        <v>8200000</v>
      </c>
      <c r="H6" s="9">
        <f>E6+F6+G6</f>
        <v>40114347.48738873</v>
      </c>
      <c r="I6" s="9">
        <f t="shared" ref="I6" si="1">I9+I16</f>
        <v>0</v>
      </c>
      <c r="J6" s="9">
        <f>H6+I6</f>
        <v>40114347.48738873</v>
      </c>
      <c r="K6" s="9">
        <f t="shared" ref="K6:L6" si="2">K9+K16</f>
        <v>-533182</v>
      </c>
      <c r="L6" s="9">
        <f t="shared" si="2"/>
        <v>3370244</v>
      </c>
      <c r="M6" s="9">
        <f>J6+K6+L6</f>
        <v>42951409.48738873</v>
      </c>
      <c r="N6" s="9">
        <f t="shared" ref="N6" si="3">N9+N16</f>
        <v>-4164818.6022999999</v>
      </c>
      <c r="O6" s="9">
        <f t="shared" ref="O6" si="4">O9+O16</f>
        <v>-4335155</v>
      </c>
      <c r="P6" s="9">
        <f>M6+N6+O6</f>
        <v>34451435.885088727</v>
      </c>
      <c r="Q6" s="9">
        <f>Q9+Q16</f>
        <v>-225519.00210000022</v>
      </c>
      <c r="R6" s="9">
        <f t="shared" ref="R6" si="5">R9+R16</f>
        <v>-841141.00010000006</v>
      </c>
      <c r="S6" s="9">
        <f t="shared" ref="S6" si="6">S9+S16</f>
        <v>29166</v>
      </c>
      <c r="T6" s="9">
        <f>P6+Q6+R6+S6</f>
        <v>33413941.882888727</v>
      </c>
      <c r="V6" s="70"/>
      <c r="W6" s="70"/>
    </row>
    <row r="7" spans="1:23" ht="15.6" x14ac:dyDescent="0.3">
      <c r="A7" s="64" t="s">
        <v>8</v>
      </c>
      <c r="B7" s="8"/>
      <c r="C7" s="8"/>
      <c r="D7" s="8"/>
      <c r="E7" s="10">
        <f>E84</f>
        <v>748701.86183384096</v>
      </c>
      <c r="F7" s="10">
        <f t="shared" ref="F7:G7" si="7">F84</f>
        <v>0</v>
      </c>
      <c r="G7" s="10">
        <f t="shared" si="7"/>
        <v>0</v>
      </c>
      <c r="H7" s="10">
        <f t="shared" ref="H7:H79" si="8">E7+F7+G7</f>
        <v>748701.86183384096</v>
      </c>
      <c r="I7" s="10">
        <f t="shared" ref="I7" si="9">I84</f>
        <v>0</v>
      </c>
      <c r="J7" s="10">
        <f t="shared" ref="J7:J79" si="10">H7+I7</f>
        <v>748701.86183384096</v>
      </c>
      <c r="K7" s="10">
        <f t="shared" ref="K7:L7" si="11">K84</f>
        <v>-22014</v>
      </c>
      <c r="L7" s="10">
        <f t="shared" si="11"/>
        <v>22920</v>
      </c>
      <c r="M7" s="10">
        <f t="shared" ref="M7:M79" si="12">J7+K7+L7</f>
        <v>749607.86183384096</v>
      </c>
      <c r="N7" s="10">
        <f t="shared" ref="N7" si="13">N84</f>
        <v>-121583</v>
      </c>
      <c r="O7" s="10">
        <f t="shared" ref="O7" si="14">O84</f>
        <v>0</v>
      </c>
      <c r="P7" s="10">
        <f t="shared" ref="P7:P47" si="15">M7+N7+O7</f>
        <v>628024.86183384096</v>
      </c>
      <c r="Q7" s="10">
        <f t="shared" ref="Q7:R7" si="16">Q84</f>
        <v>-34989</v>
      </c>
      <c r="R7" s="10">
        <f t="shared" si="16"/>
        <v>0</v>
      </c>
      <c r="S7" s="10">
        <f t="shared" ref="S7" si="17">S84</f>
        <v>0</v>
      </c>
      <c r="T7" s="10">
        <f t="shared" ref="T7:T73" si="18">P7+Q7+R7+S7</f>
        <v>593035.86183384096</v>
      </c>
    </row>
    <row r="8" spans="1:23" ht="15.6" x14ac:dyDescent="0.3">
      <c r="A8" s="64" t="s">
        <v>9</v>
      </c>
      <c r="B8" s="8"/>
      <c r="C8" s="8"/>
      <c r="D8" s="8"/>
      <c r="E8" s="10">
        <f>E98</f>
        <v>1751728.9999799998</v>
      </c>
      <c r="F8" s="10">
        <f t="shared" ref="F8:G8" si="19">F98</f>
        <v>-10490</v>
      </c>
      <c r="G8" s="10">
        <f t="shared" si="19"/>
        <v>0</v>
      </c>
      <c r="H8" s="10">
        <f t="shared" si="8"/>
        <v>1741238.9999799998</v>
      </c>
      <c r="I8" s="10">
        <f t="shared" ref="I8" si="20">I98</f>
        <v>0</v>
      </c>
      <c r="J8" s="10">
        <f t="shared" si="10"/>
        <v>1741238.9999799998</v>
      </c>
      <c r="K8" s="10">
        <f t="shared" ref="K8:L8" si="21">K98</f>
        <v>-117382</v>
      </c>
      <c r="L8" s="10">
        <f t="shared" si="21"/>
        <v>267390</v>
      </c>
      <c r="M8" s="10">
        <f t="shared" si="12"/>
        <v>1891246.9999799998</v>
      </c>
      <c r="N8" s="10">
        <f t="shared" ref="N8" si="22">N98</f>
        <v>0</v>
      </c>
      <c r="O8" s="10">
        <f t="shared" ref="O8" si="23">O98</f>
        <v>0</v>
      </c>
      <c r="P8" s="10">
        <f t="shared" si="15"/>
        <v>1891246.9999799998</v>
      </c>
      <c r="Q8" s="10">
        <f t="shared" ref="Q8:R8" si="24">Q98</f>
        <v>-202530</v>
      </c>
      <c r="R8" s="10">
        <f t="shared" si="24"/>
        <v>-120000</v>
      </c>
      <c r="S8" s="10">
        <f t="shared" ref="S8" si="25">S98</f>
        <v>0</v>
      </c>
      <c r="T8" s="10">
        <f t="shared" si="18"/>
        <v>1568716.9999799998</v>
      </c>
    </row>
    <row r="9" spans="1:23" ht="17.399999999999999" x14ac:dyDescent="0.35">
      <c r="A9" s="11" t="s">
        <v>10</v>
      </c>
      <c r="B9" s="8"/>
      <c r="C9" s="8"/>
      <c r="D9" s="8"/>
      <c r="E9" s="65">
        <f>E11+E12+E13+E14+E15+E10</f>
        <v>31850064.487408731</v>
      </c>
      <c r="F9" s="65">
        <f t="shared" ref="F9:G9" si="26">F11+F12+F13+F14+F15+F10</f>
        <v>-2.0000279619125649E-5</v>
      </c>
      <c r="G9" s="65">
        <f t="shared" si="26"/>
        <v>8200000</v>
      </c>
      <c r="H9" s="65">
        <f t="shared" si="8"/>
        <v>40050064.48738873</v>
      </c>
      <c r="I9" s="65">
        <f t="shared" ref="I9" si="27">I11+I12+I13+I14+I15+I10</f>
        <v>0</v>
      </c>
      <c r="J9" s="65">
        <f t="shared" si="10"/>
        <v>40050064.48738873</v>
      </c>
      <c r="K9" s="65">
        <f t="shared" ref="K9:L9" si="28">K11+K12+K13+K14+K15+K10</f>
        <v>-519432</v>
      </c>
      <c r="L9" s="65">
        <f t="shared" si="28"/>
        <v>3311954</v>
      </c>
      <c r="M9" s="65">
        <f t="shared" si="12"/>
        <v>42842586.48738873</v>
      </c>
      <c r="N9" s="65">
        <f>N11+N12+N13+N14+N15+N10</f>
        <v>-4164818.6022999999</v>
      </c>
      <c r="O9" s="65">
        <f t="shared" ref="O9" si="29">O11+O12+O13+O14+O15+O10</f>
        <v>-4335155</v>
      </c>
      <c r="P9" s="65">
        <f>M9+N9+O9</f>
        <v>34342612.885088727</v>
      </c>
      <c r="Q9" s="65">
        <f>Q11+Q12+Q13+Q14+Q15+Q10</f>
        <v>-188137.00210000022</v>
      </c>
      <c r="R9" s="65">
        <f t="shared" ref="R9" si="30">R11+R12+R13+R14+R15+R10</f>
        <v>-841141.00010000006</v>
      </c>
      <c r="S9" s="65">
        <f>S11+S12+S13+S14+S15+S10</f>
        <v>29166</v>
      </c>
      <c r="T9" s="65">
        <f t="shared" si="18"/>
        <v>33342500.882888727</v>
      </c>
    </row>
    <row r="10" spans="1:23" ht="15.6" x14ac:dyDescent="0.3">
      <c r="A10" s="12" t="s">
        <v>11</v>
      </c>
      <c r="B10" s="66"/>
      <c r="C10" s="66"/>
      <c r="D10" s="66"/>
      <c r="E10" s="10">
        <f>E38+E46+E52+E72</f>
        <v>590357.54029082798</v>
      </c>
      <c r="F10" s="10">
        <f>F38+F46+F52+F72</f>
        <v>-18189.081147978501</v>
      </c>
      <c r="G10" s="10">
        <f>G38+G46+G52+G72</f>
        <v>0</v>
      </c>
      <c r="H10" s="10">
        <f t="shared" si="8"/>
        <v>572168.45914284943</v>
      </c>
      <c r="I10" s="10">
        <f>I38+I46+I52+I72</f>
        <v>0</v>
      </c>
      <c r="J10" s="10">
        <f t="shared" si="10"/>
        <v>572168.45914284943</v>
      </c>
      <c r="K10" s="10">
        <f>K38+K46+K52+K72</f>
        <v>0</v>
      </c>
      <c r="L10" s="10">
        <f>L38+L46+L52+L72</f>
        <v>224351</v>
      </c>
      <c r="M10" s="10">
        <f t="shared" si="12"/>
        <v>796519.45914284943</v>
      </c>
      <c r="N10" s="10">
        <f>N38+N46+N52+N72</f>
        <v>-230896.00020000001</v>
      </c>
      <c r="O10" s="10">
        <f>O38+O46+O52+O72</f>
        <v>0</v>
      </c>
      <c r="P10" s="10">
        <f t="shared" si="15"/>
        <v>565623.45894284942</v>
      </c>
      <c r="Q10" s="10">
        <f>Q38+Q46+Q52+Q72</f>
        <v>-56467.133850926715</v>
      </c>
      <c r="R10" s="10">
        <f>R38+R46+R52+R72</f>
        <v>-1296.8976502657456</v>
      </c>
      <c r="S10" s="10">
        <f>S38+S46+S52+S72</f>
        <v>0</v>
      </c>
      <c r="T10" s="10">
        <f t="shared" si="18"/>
        <v>507859.427441657</v>
      </c>
    </row>
    <row r="11" spans="1:23" ht="15.6" x14ac:dyDescent="0.3">
      <c r="A11" s="12" t="s">
        <v>12</v>
      </c>
      <c r="B11" s="66"/>
      <c r="C11" s="66"/>
      <c r="D11" s="66"/>
      <c r="E11" s="10">
        <f>E21+E25+E39+E47+E53+E65+E68+E73+E100</f>
        <v>3074360.2246207893</v>
      </c>
      <c r="F11" s="10">
        <f>F21+F25+F39+F47+F53+F65+F68+F73+F100</f>
        <v>-35700.080859614798</v>
      </c>
      <c r="G11" s="10">
        <f>G21+G25+G39+G47+G53+G65+G68+G73+G100</f>
        <v>0</v>
      </c>
      <c r="H11" s="10">
        <f t="shared" si="8"/>
        <v>3038660.1437611743</v>
      </c>
      <c r="I11" s="10">
        <f>I21+I25+I39+I47+I53+I65+I68+I73+I100</f>
        <v>0</v>
      </c>
      <c r="J11" s="10">
        <f t="shared" si="10"/>
        <v>3038660.1437611743</v>
      </c>
      <c r="K11" s="10">
        <f>K21+K25+K39+K47+K53+K65+K68+K73+K100</f>
        <v>-103632</v>
      </c>
      <c r="L11" s="10">
        <f>L21+L25+L39+L47+L53+L65+L68+L73+L100</f>
        <v>1219156</v>
      </c>
      <c r="M11" s="10">
        <f t="shared" si="12"/>
        <v>4154184.1437611743</v>
      </c>
      <c r="N11" s="10">
        <f>N21+N25+N39+N47+N53+N65+N68+N73+N100</f>
        <v>-224833.60019999999</v>
      </c>
      <c r="O11" s="10">
        <f>O21+O25+O39+O47+O53+O65+O68+O73+O100</f>
        <v>0</v>
      </c>
      <c r="P11" s="10">
        <f t="shared" si="15"/>
        <v>3929350.5435611745</v>
      </c>
      <c r="Q11" s="10">
        <f>Q21+Q25+Q39+Q47+Q53+Q65+Q68+Q73+Q100</f>
        <v>2114397.0279942164</v>
      </c>
      <c r="R11" s="10">
        <f>R21+R25+R39+R47+R53+R65+R68+R73+R100</f>
        <v>-121832.43860463938</v>
      </c>
      <c r="S11" s="10">
        <f>S21+S25+S39+S47+S53+S65+S68+S73+S100</f>
        <v>0</v>
      </c>
      <c r="T11" s="10">
        <f t="shared" si="18"/>
        <v>5921915.1329507511</v>
      </c>
    </row>
    <row r="12" spans="1:23" ht="15.6" x14ac:dyDescent="0.3">
      <c r="A12" s="12" t="s">
        <v>13</v>
      </c>
      <c r="B12" s="67"/>
      <c r="C12" s="67"/>
      <c r="D12" s="67"/>
      <c r="E12" s="10">
        <f>E22+E29+E40+E48+E54+E66+E69+E74</f>
        <v>5999270.3823662959</v>
      </c>
      <c r="F12" s="10">
        <f>F22+F29+F40+F48+F54+F66+F69+F74</f>
        <v>-99034.288883807996</v>
      </c>
      <c r="G12" s="10">
        <f>G22+G29+G40+G48+G54+G66+G69+G74</f>
        <v>2600000</v>
      </c>
      <c r="H12" s="10">
        <f t="shared" si="8"/>
        <v>8500236.0934824869</v>
      </c>
      <c r="I12" s="10">
        <f>I22+I29+I40+I48+I54+I66+I69+I74</f>
        <v>0</v>
      </c>
      <c r="J12" s="10">
        <f t="shared" si="10"/>
        <v>8500236.0934824869</v>
      </c>
      <c r="K12" s="10">
        <f>K22+K29+K40+K48+K54+K66+K69+K74</f>
        <v>-50295</v>
      </c>
      <c r="L12" s="10">
        <f>L22+L29+L40+L48+L54+L66+L69+L74</f>
        <v>814095</v>
      </c>
      <c r="M12" s="10">
        <f t="shared" si="12"/>
        <v>9264036.0934824869</v>
      </c>
      <c r="N12" s="10">
        <f>N22+N29+N40+N48+N54+N66+N69+N74+N34</f>
        <v>-217468.00020000001</v>
      </c>
      <c r="O12" s="10">
        <f>O22+O29+O40+O48+O54+O66+O69+O74+O34</f>
        <v>-2514491</v>
      </c>
      <c r="P12" s="10">
        <f t="shared" si="15"/>
        <v>6532077.0932824872</v>
      </c>
      <c r="Q12" s="10">
        <f>Q22+Q29+Q40+Q48+Q54+Q66+Q69+Q74+Q34</f>
        <v>-709144.46326871589</v>
      </c>
      <c r="R12" s="10">
        <f>R22+R29+R40+R48+R54+R66+R69+R74+R34</f>
        <v>-238083.40234821042</v>
      </c>
      <c r="S12" s="10">
        <f>S22+S29+S40+S48+S54+S66+S69+S74+S34</f>
        <v>0</v>
      </c>
      <c r="T12" s="10">
        <f t="shared" si="18"/>
        <v>5584849.2276655613</v>
      </c>
    </row>
    <row r="13" spans="1:23" ht="15.6" x14ac:dyDescent="0.3">
      <c r="A13" s="12" t="s">
        <v>14</v>
      </c>
      <c r="B13" s="67"/>
      <c r="C13" s="67"/>
      <c r="D13" s="67"/>
      <c r="E13" s="10">
        <f>E26+E31+E41+E49+E55+E75+E86</f>
        <v>12460917.869509663</v>
      </c>
      <c r="F13" s="10">
        <f>F26+F31+F41+F49+F55+F75+F86</f>
        <v>-185864.18693452899</v>
      </c>
      <c r="G13" s="10">
        <f>G26+G31+G41+G49+G55+G75+G86</f>
        <v>3500000</v>
      </c>
      <c r="H13" s="10">
        <f t="shared" si="8"/>
        <v>15775053.682575135</v>
      </c>
      <c r="I13" s="10">
        <f>I26+I31+I41+I49+I55+I75+I86</f>
        <v>0</v>
      </c>
      <c r="J13" s="10">
        <f t="shared" si="10"/>
        <v>15775053.682575135</v>
      </c>
      <c r="K13" s="10">
        <f>K26+K31+K41+K49+K55+K75+K86+K58</f>
        <v>-365505</v>
      </c>
      <c r="L13" s="10">
        <f>L26+L31+L41+L49+L55+L75+L86+L58</f>
        <v>652564</v>
      </c>
      <c r="M13" s="10">
        <f t="shared" si="12"/>
        <v>16062112.682575135</v>
      </c>
      <c r="N13" s="10">
        <f>N26+N31+N41+N49+N55+N75+N86+N58+N35</f>
        <v>-2351794.0011</v>
      </c>
      <c r="O13" s="10">
        <f>O26+O31+O41+O49+O55+O75+O86+O58+O35</f>
        <v>-1391054</v>
      </c>
      <c r="P13" s="10">
        <f t="shared" si="15"/>
        <v>12319264.681475135</v>
      </c>
      <c r="Q13" s="10">
        <f>Q26+Q31+Q41+Q49+Q55+Q75+Q86+Q58+Q35</f>
        <v>-835968.91827252612</v>
      </c>
      <c r="R13" s="10">
        <f>R26+R31+R41+R49+R55+R75+R86+R58+R35</f>
        <v>-470245.71759009687</v>
      </c>
      <c r="S13" s="10">
        <f>S26+S31+S41+S49+S55+S75+S86+S58+S35</f>
        <v>0</v>
      </c>
      <c r="T13" s="10">
        <f t="shared" si="18"/>
        <v>11013050.04561251</v>
      </c>
    </row>
    <row r="14" spans="1:23" ht="15.6" x14ac:dyDescent="0.3">
      <c r="A14" s="12" t="s">
        <v>15</v>
      </c>
      <c r="B14" s="66"/>
      <c r="C14" s="66"/>
      <c r="D14" s="66"/>
      <c r="E14" s="10">
        <f>E23+E27+E42+E50+E56+E76</f>
        <v>7617496.703710705</v>
      </c>
      <c r="F14" s="10">
        <f>F23+F27+F42+F50+F56+F76</f>
        <v>338787.63780592999</v>
      </c>
      <c r="G14" s="10">
        <f>G23+G27+G42+G50+G56+G76</f>
        <v>2100000</v>
      </c>
      <c r="H14" s="10">
        <f t="shared" si="8"/>
        <v>10056284.341516636</v>
      </c>
      <c r="I14" s="10">
        <f>I23+I27+I42+I50+I56+I76</f>
        <v>0</v>
      </c>
      <c r="J14" s="10">
        <f t="shared" si="10"/>
        <v>10056284.341516636</v>
      </c>
      <c r="K14" s="10">
        <f>K23+K27+K42+K50+K56+K76</f>
        <v>0</v>
      </c>
      <c r="L14" s="10">
        <f>L23+L27+L42+L50+L56+L76</f>
        <v>401788</v>
      </c>
      <c r="M14" s="10">
        <f t="shared" si="12"/>
        <v>10458072.341516636</v>
      </c>
      <c r="N14" s="10">
        <f>N23+N27+N42+N50+N56+N76</f>
        <v>-1139827.0005999999</v>
      </c>
      <c r="O14" s="10">
        <f>O23+O27+O42+O50+O56+O76</f>
        <v>0</v>
      </c>
      <c r="P14" s="10">
        <f t="shared" si="15"/>
        <v>9318245.3409166373</v>
      </c>
      <c r="Q14" s="10">
        <f>Q23+Q27+Q42+Q50+Q56+Q76</f>
        <v>-700953.51470204792</v>
      </c>
      <c r="R14" s="10">
        <f>R23+R27+R42+R50+R56+R76</f>
        <v>-9682.5439067876378</v>
      </c>
      <c r="S14" s="10">
        <f>S23+S27+S42+S50+S56+S76</f>
        <v>29166</v>
      </c>
      <c r="T14" s="10">
        <f t="shared" si="18"/>
        <v>8636775.2823078018</v>
      </c>
    </row>
    <row r="15" spans="1:23" ht="15.6" x14ac:dyDescent="0.3">
      <c r="A15" s="13" t="s">
        <v>16</v>
      </c>
      <c r="B15" s="8"/>
      <c r="C15" s="8"/>
      <c r="D15" s="8"/>
      <c r="E15" s="3">
        <f>E79+E80+E81+E96+E111</f>
        <v>2107661.7669104505</v>
      </c>
      <c r="F15" s="3">
        <f t="shared" ref="F15:G15" si="31">F79+F80+F81+F96+F111</f>
        <v>0</v>
      </c>
      <c r="G15" s="3">
        <f t="shared" si="31"/>
        <v>0</v>
      </c>
      <c r="H15" s="3">
        <f t="shared" si="8"/>
        <v>2107661.7669104505</v>
      </c>
      <c r="I15" s="3">
        <f t="shared" ref="I15" si="32">I79+I80+I81+I96+I111</f>
        <v>0</v>
      </c>
      <c r="J15" s="3">
        <f t="shared" si="10"/>
        <v>2107661.7669104505</v>
      </c>
      <c r="K15" s="3">
        <f t="shared" ref="K15:L15" si="33">K79+K80+K81+K96+K111</f>
        <v>0</v>
      </c>
      <c r="L15" s="3">
        <f t="shared" si="33"/>
        <v>0</v>
      </c>
      <c r="M15" s="3">
        <f t="shared" si="12"/>
        <v>2107661.7669104505</v>
      </c>
      <c r="N15" s="3">
        <f t="shared" ref="N15" si="34">N79+N80+N81+N96+N111</f>
        <v>0</v>
      </c>
      <c r="O15" s="3">
        <f t="shared" ref="O15" si="35">O79+O80+O81+O96+O111</f>
        <v>-429610</v>
      </c>
      <c r="P15" s="3">
        <f t="shared" si="15"/>
        <v>1678051.7669104505</v>
      </c>
      <c r="Q15" s="3">
        <f t="shared" ref="Q15:R15" si="36">Q79+Q80+Q81+Q96+Q111</f>
        <v>0</v>
      </c>
      <c r="R15" s="3">
        <f t="shared" si="36"/>
        <v>0</v>
      </c>
      <c r="S15" s="3">
        <f t="shared" ref="S15" si="37">S79+S80+S81+S96+S111</f>
        <v>0</v>
      </c>
      <c r="T15" s="3">
        <f t="shared" si="18"/>
        <v>1678051.7669104505</v>
      </c>
    </row>
    <row r="16" spans="1:23" ht="15.6" x14ac:dyDescent="0.3">
      <c r="A16" s="12" t="s">
        <v>17</v>
      </c>
      <c r="B16" s="8"/>
      <c r="C16" s="8"/>
      <c r="D16" s="8"/>
      <c r="E16" s="10">
        <f>E82+E113</f>
        <v>74773</v>
      </c>
      <c r="F16" s="10">
        <f t="shared" ref="F16:G16" si="38">F82+F113</f>
        <v>-10490</v>
      </c>
      <c r="G16" s="10">
        <f t="shared" si="38"/>
        <v>0</v>
      </c>
      <c r="H16" s="10">
        <f t="shared" si="8"/>
        <v>64283</v>
      </c>
      <c r="I16" s="10">
        <f t="shared" ref="I16" si="39">I82+I113</f>
        <v>0</v>
      </c>
      <c r="J16" s="10">
        <f t="shared" si="10"/>
        <v>64283</v>
      </c>
      <c r="K16" s="10">
        <f t="shared" ref="K16:L16" si="40">K82+K113</f>
        <v>-13750</v>
      </c>
      <c r="L16" s="10">
        <f t="shared" si="40"/>
        <v>58290</v>
      </c>
      <c r="M16" s="10">
        <f t="shared" si="12"/>
        <v>108823</v>
      </c>
      <c r="N16" s="10">
        <f t="shared" ref="N16" si="41">N82+N113</f>
        <v>0</v>
      </c>
      <c r="O16" s="10">
        <f t="shared" ref="O16" si="42">O82+O113</f>
        <v>0</v>
      </c>
      <c r="P16" s="10">
        <f t="shared" si="15"/>
        <v>108823</v>
      </c>
      <c r="Q16" s="10">
        <f>Q82+Q113+Q60</f>
        <v>-37382</v>
      </c>
      <c r="R16" s="10">
        <f t="shared" ref="R16" si="43">R82+R113</f>
        <v>0</v>
      </c>
      <c r="S16" s="10">
        <f t="shared" ref="S16" si="44">S82+S113</f>
        <v>0</v>
      </c>
      <c r="T16" s="10">
        <f>P16+Q16+R16+S16</f>
        <v>71441</v>
      </c>
    </row>
    <row r="17" spans="1:20" x14ac:dyDescent="0.3">
      <c r="A17" s="38" t="s">
        <v>18</v>
      </c>
      <c r="B17" s="8"/>
      <c r="C17" s="8"/>
      <c r="D17" s="8"/>
      <c r="E17" s="5">
        <f>E82+E115</f>
        <v>16483</v>
      </c>
      <c r="F17" s="5">
        <f t="shared" ref="F17:G17" si="45">F82+F115</f>
        <v>0</v>
      </c>
      <c r="G17" s="5">
        <f t="shared" si="45"/>
        <v>0</v>
      </c>
      <c r="H17" s="5">
        <f t="shared" si="8"/>
        <v>16483</v>
      </c>
      <c r="I17" s="5">
        <f t="shared" ref="I17" si="46">I82+I115</f>
        <v>0</v>
      </c>
      <c r="J17" s="5">
        <f t="shared" si="10"/>
        <v>16483</v>
      </c>
      <c r="K17" s="5">
        <f t="shared" ref="K17:L17" si="47">K82+K115</f>
        <v>0</v>
      </c>
      <c r="L17" s="5">
        <f t="shared" si="47"/>
        <v>0</v>
      </c>
      <c r="M17" s="5">
        <f t="shared" si="12"/>
        <v>16483</v>
      </c>
      <c r="N17" s="5">
        <f t="shared" ref="N17" si="48">N82+N115</f>
        <v>0</v>
      </c>
      <c r="O17" s="5">
        <f t="shared" ref="O17" si="49">O82+O115</f>
        <v>0</v>
      </c>
      <c r="P17" s="5">
        <f t="shared" si="15"/>
        <v>16483</v>
      </c>
      <c r="Q17" s="5">
        <f t="shared" ref="Q17:R17" si="50">Q82+Q115</f>
        <v>0</v>
      </c>
      <c r="R17" s="5">
        <f t="shared" si="50"/>
        <v>0</v>
      </c>
      <c r="S17" s="5">
        <f t="shared" ref="S17" si="51">S82+S115</f>
        <v>0</v>
      </c>
      <c r="T17" s="5">
        <f t="shared" si="18"/>
        <v>16483</v>
      </c>
    </row>
    <row r="18" spans="1:20" ht="17.399999999999999" x14ac:dyDescent="0.35">
      <c r="A18" s="11"/>
      <c r="B18" s="8"/>
      <c r="C18" s="8"/>
      <c r="D18" s="8"/>
      <c r="E18" s="10"/>
      <c r="F18" s="10"/>
      <c r="G18" s="10"/>
      <c r="H18" s="10">
        <f t="shared" si="8"/>
        <v>0</v>
      </c>
      <c r="I18" s="10"/>
      <c r="J18" s="10">
        <f t="shared" si="10"/>
        <v>0</v>
      </c>
      <c r="K18" s="10"/>
      <c r="L18" s="10"/>
      <c r="M18" s="10">
        <f t="shared" si="12"/>
        <v>0</v>
      </c>
      <c r="N18" s="10"/>
      <c r="O18" s="10"/>
      <c r="P18" s="10">
        <f t="shared" si="15"/>
        <v>0</v>
      </c>
      <c r="Q18" s="10"/>
      <c r="R18" s="10"/>
      <c r="S18" s="10"/>
      <c r="T18" s="10">
        <f t="shared" si="18"/>
        <v>0</v>
      </c>
    </row>
    <row r="19" spans="1:20" x14ac:dyDescent="0.3">
      <c r="A19" s="14" t="s">
        <v>19</v>
      </c>
      <c r="B19" s="15"/>
      <c r="C19" s="16"/>
      <c r="D19" s="17"/>
      <c r="E19" s="18">
        <f>E20+E24+E28+E30</f>
        <v>8851932</v>
      </c>
      <c r="F19" s="18">
        <f t="shared" ref="F19:G19" si="52">F20+F24+F28+F30</f>
        <v>491172</v>
      </c>
      <c r="G19" s="18">
        <f t="shared" si="52"/>
        <v>0</v>
      </c>
      <c r="H19" s="18">
        <f t="shared" si="8"/>
        <v>9343104</v>
      </c>
      <c r="I19" s="18">
        <f t="shared" ref="I19" si="53">I20+I24+I28+I30</f>
        <v>170281</v>
      </c>
      <c r="J19" s="18">
        <f t="shared" si="10"/>
        <v>9513385</v>
      </c>
      <c r="K19" s="18">
        <f t="shared" ref="K19:L19" si="54">K20+K24+K28+K30</f>
        <v>0</v>
      </c>
      <c r="L19" s="18">
        <f t="shared" si="54"/>
        <v>0</v>
      </c>
      <c r="M19" s="18">
        <f t="shared" si="12"/>
        <v>9513385</v>
      </c>
      <c r="N19" s="18">
        <f t="shared" ref="N19:O19" si="55">N20+N24+N28+N30</f>
        <v>5500</v>
      </c>
      <c r="O19" s="18">
        <f t="shared" si="55"/>
        <v>0</v>
      </c>
      <c r="P19" s="18">
        <f t="shared" si="15"/>
        <v>9518885</v>
      </c>
      <c r="Q19" s="18">
        <f t="shared" ref="Q19:R19" si="56">Q20+Q24+Q28+Q30</f>
        <v>500</v>
      </c>
      <c r="R19" s="18">
        <f t="shared" si="56"/>
        <v>0</v>
      </c>
      <c r="S19" s="18">
        <f t="shared" ref="S19" si="57">S20+S24+S28+S30</f>
        <v>0</v>
      </c>
      <c r="T19" s="18">
        <f t="shared" si="18"/>
        <v>9519385</v>
      </c>
    </row>
    <row r="20" spans="1:20" x14ac:dyDescent="0.3">
      <c r="A20" s="19" t="s">
        <v>20</v>
      </c>
      <c r="B20" s="2">
        <v>20</v>
      </c>
      <c r="C20" s="2">
        <v>41</v>
      </c>
      <c r="D20" s="20"/>
      <c r="E20" s="21">
        <f>E21+E22+E23</f>
        <v>28600</v>
      </c>
      <c r="F20" s="21">
        <f t="shared" ref="F20:G20" si="58">F21+F22+F23</f>
        <v>0</v>
      </c>
      <c r="G20" s="21">
        <f t="shared" si="58"/>
        <v>0</v>
      </c>
      <c r="H20" s="21">
        <f t="shared" si="8"/>
        <v>28600</v>
      </c>
      <c r="I20" s="21">
        <f t="shared" ref="I20" si="59">I21+I22+I23</f>
        <v>15000</v>
      </c>
      <c r="J20" s="21">
        <f t="shared" si="10"/>
        <v>43600</v>
      </c>
      <c r="K20" s="21">
        <f t="shared" ref="K20:L20" si="60">K21+K22+K23</f>
        <v>0</v>
      </c>
      <c r="L20" s="21">
        <f t="shared" si="60"/>
        <v>0</v>
      </c>
      <c r="M20" s="21">
        <f t="shared" si="12"/>
        <v>43600</v>
      </c>
      <c r="N20" s="21">
        <f t="shared" ref="N20:O20" si="61">N21+N22+N23</f>
        <v>0</v>
      </c>
      <c r="O20" s="21">
        <f t="shared" si="61"/>
        <v>0</v>
      </c>
      <c r="P20" s="21">
        <f t="shared" si="15"/>
        <v>43600</v>
      </c>
      <c r="Q20" s="21">
        <f t="shared" ref="Q20:R20" si="62">Q21+Q22+Q23</f>
        <v>0</v>
      </c>
      <c r="R20" s="21">
        <f t="shared" si="62"/>
        <v>0</v>
      </c>
      <c r="S20" s="21">
        <f t="shared" ref="S20" si="63">S21+S22+S23</f>
        <v>0</v>
      </c>
      <c r="T20" s="21">
        <f t="shared" si="18"/>
        <v>43600</v>
      </c>
    </row>
    <row r="21" spans="1:20" x14ac:dyDescent="0.3">
      <c r="A21" s="22" t="s">
        <v>21</v>
      </c>
      <c r="B21" s="2"/>
      <c r="C21" s="23"/>
      <c r="D21" s="20"/>
      <c r="E21" s="24">
        <v>1600</v>
      </c>
      <c r="F21" s="24"/>
      <c r="G21" s="24"/>
      <c r="H21" s="24">
        <f t="shared" si="8"/>
        <v>1600</v>
      </c>
      <c r="I21" s="24"/>
      <c r="J21" s="24">
        <f t="shared" si="10"/>
        <v>1600</v>
      </c>
      <c r="K21" s="24"/>
      <c r="L21" s="24"/>
      <c r="M21" s="24">
        <f t="shared" si="12"/>
        <v>1600</v>
      </c>
      <c r="N21" s="24"/>
      <c r="O21" s="24"/>
      <c r="P21" s="24">
        <f t="shared" si="15"/>
        <v>1600</v>
      </c>
      <c r="Q21" s="24"/>
      <c r="R21" s="24"/>
      <c r="S21" s="24"/>
      <c r="T21" s="24">
        <f t="shared" si="18"/>
        <v>1600</v>
      </c>
    </row>
    <row r="22" spans="1:20" x14ac:dyDescent="0.3">
      <c r="A22" s="22" t="s">
        <v>53</v>
      </c>
      <c r="B22" s="2"/>
      <c r="C22" s="23"/>
      <c r="D22" s="20"/>
      <c r="E22" s="24">
        <v>21000</v>
      </c>
      <c r="F22" s="24"/>
      <c r="G22" s="24"/>
      <c r="H22" s="24">
        <f t="shared" si="8"/>
        <v>21000</v>
      </c>
      <c r="I22" s="24"/>
      <c r="J22" s="24">
        <f t="shared" si="10"/>
        <v>21000</v>
      </c>
      <c r="K22" s="24"/>
      <c r="L22" s="24"/>
      <c r="M22" s="24">
        <f t="shared" si="12"/>
        <v>21000</v>
      </c>
      <c r="N22" s="24"/>
      <c r="O22" s="24"/>
      <c r="P22" s="24">
        <f t="shared" si="15"/>
        <v>21000</v>
      </c>
      <c r="Q22" s="24"/>
      <c r="R22" s="24"/>
      <c r="S22" s="24"/>
      <c r="T22" s="24">
        <f t="shared" si="18"/>
        <v>21000</v>
      </c>
    </row>
    <row r="23" spans="1:20" x14ac:dyDescent="0.3">
      <c r="A23" s="22" t="s">
        <v>22</v>
      </c>
      <c r="B23" s="2"/>
      <c r="C23" s="23"/>
      <c r="D23" s="20"/>
      <c r="E23" s="24">
        <v>6000</v>
      </c>
      <c r="F23" s="24"/>
      <c r="G23" s="24"/>
      <c r="H23" s="24">
        <f t="shared" si="8"/>
        <v>6000</v>
      </c>
      <c r="I23" s="24">
        <v>15000</v>
      </c>
      <c r="J23" s="24">
        <f t="shared" si="10"/>
        <v>21000</v>
      </c>
      <c r="K23" s="24"/>
      <c r="L23" s="24"/>
      <c r="M23" s="24">
        <f t="shared" si="12"/>
        <v>21000</v>
      </c>
      <c r="N23" s="24"/>
      <c r="O23" s="24"/>
      <c r="P23" s="24">
        <f t="shared" si="15"/>
        <v>21000</v>
      </c>
      <c r="Q23" s="24"/>
      <c r="R23" s="24"/>
      <c r="S23" s="24"/>
      <c r="T23" s="24">
        <f t="shared" si="18"/>
        <v>21000</v>
      </c>
    </row>
    <row r="24" spans="1:20" x14ac:dyDescent="0.3">
      <c r="A24" s="19" t="s">
        <v>23</v>
      </c>
      <c r="B24" s="2">
        <v>20</v>
      </c>
      <c r="C24" s="2">
        <v>45</v>
      </c>
      <c r="D24" s="20"/>
      <c r="E24" s="21">
        <f>E25+E26+E27</f>
        <v>2938714</v>
      </c>
      <c r="F24" s="21">
        <f>F25+F26+F27</f>
        <v>476836</v>
      </c>
      <c r="G24" s="21">
        <f t="shared" ref="G24" si="64">G25+G26+G27</f>
        <v>0</v>
      </c>
      <c r="H24" s="21">
        <f t="shared" si="8"/>
        <v>3415550</v>
      </c>
      <c r="I24" s="21">
        <f>I25+I26+I27</f>
        <v>155281</v>
      </c>
      <c r="J24" s="21">
        <f t="shared" si="10"/>
        <v>3570831</v>
      </c>
      <c r="K24" s="21">
        <f t="shared" ref="K24:L24" si="65">K25+K26+K27</f>
        <v>0</v>
      </c>
      <c r="L24" s="21">
        <f t="shared" si="65"/>
        <v>0</v>
      </c>
      <c r="M24" s="21">
        <f t="shared" si="12"/>
        <v>3570831</v>
      </c>
      <c r="N24" s="21">
        <f t="shared" ref="N24:O24" si="66">N25+N26+N27</f>
        <v>5500</v>
      </c>
      <c r="O24" s="21">
        <f t="shared" si="66"/>
        <v>0</v>
      </c>
      <c r="P24" s="21">
        <f t="shared" si="15"/>
        <v>3576331</v>
      </c>
      <c r="Q24" s="21">
        <f t="shared" ref="Q24:R24" si="67">Q25+Q26+Q27</f>
        <v>500</v>
      </c>
      <c r="R24" s="21">
        <f t="shared" si="67"/>
        <v>0</v>
      </c>
      <c r="S24" s="21">
        <f t="shared" ref="S24" si="68">S25+S26+S27</f>
        <v>0</v>
      </c>
      <c r="T24" s="21">
        <f t="shared" si="18"/>
        <v>3576831</v>
      </c>
    </row>
    <row r="25" spans="1:20" x14ac:dyDescent="0.3">
      <c r="A25" s="22" t="s">
        <v>21</v>
      </c>
      <c r="B25" s="2"/>
      <c r="C25" s="23"/>
      <c r="D25" s="20"/>
      <c r="E25" s="24">
        <v>160000</v>
      </c>
      <c r="F25" s="24">
        <v>-10000</v>
      </c>
      <c r="G25" s="24"/>
      <c r="H25" s="24">
        <f t="shared" si="8"/>
        <v>150000</v>
      </c>
      <c r="I25" s="24"/>
      <c r="J25" s="24">
        <f t="shared" si="10"/>
        <v>150000</v>
      </c>
      <c r="K25" s="24"/>
      <c r="L25" s="24"/>
      <c r="M25" s="24">
        <f t="shared" si="12"/>
        <v>150000</v>
      </c>
      <c r="N25" s="24">
        <v>-5000</v>
      </c>
      <c r="O25" s="24"/>
      <c r="P25" s="24">
        <f t="shared" si="15"/>
        <v>145000</v>
      </c>
      <c r="Q25" s="24"/>
      <c r="R25" s="24"/>
      <c r="S25" s="24"/>
      <c r="T25" s="24">
        <f t="shared" si="18"/>
        <v>145000</v>
      </c>
    </row>
    <row r="26" spans="1:20" x14ac:dyDescent="0.3">
      <c r="A26" s="22" t="s">
        <v>24</v>
      </c>
      <c r="B26" s="2"/>
      <c r="C26" s="23"/>
      <c r="D26" s="20"/>
      <c r="E26" s="24">
        <v>837000</v>
      </c>
      <c r="F26" s="24">
        <v>12250</v>
      </c>
      <c r="G26" s="24"/>
      <c r="H26" s="24">
        <f t="shared" si="8"/>
        <v>849250</v>
      </c>
      <c r="I26" s="24">
        <v>155281</v>
      </c>
      <c r="J26" s="24">
        <f t="shared" si="10"/>
        <v>1004531</v>
      </c>
      <c r="K26" s="24"/>
      <c r="L26" s="24"/>
      <c r="M26" s="24">
        <f t="shared" si="12"/>
        <v>1004531</v>
      </c>
      <c r="N26" s="24">
        <v>500</v>
      </c>
      <c r="O26" s="24"/>
      <c r="P26" s="24">
        <f t="shared" si="15"/>
        <v>1005031</v>
      </c>
      <c r="Q26" s="72">
        <v>500</v>
      </c>
      <c r="R26" s="24"/>
      <c r="S26" s="24"/>
      <c r="T26" s="24">
        <f>P26+Q26+R26+S26</f>
        <v>1005531</v>
      </c>
    </row>
    <row r="27" spans="1:20" x14ac:dyDescent="0.3">
      <c r="A27" s="22" t="s">
        <v>22</v>
      </c>
      <c r="B27" s="2"/>
      <c r="C27" s="23"/>
      <c r="D27" s="20"/>
      <c r="E27" s="24">
        <v>1941714</v>
      </c>
      <c r="F27" s="24">
        <v>474586</v>
      </c>
      <c r="G27" s="24"/>
      <c r="H27" s="24">
        <f t="shared" si="8"/>
        <v>2416300</v>
      </c>
      <c r="I27" s="24"/>
      <c r="J27" s="24">
        <f t="shared" si="10"/>
        <v>2416300</v>
      </c>
      <c r="K27" s="24"/>
      <c r="L27" s="24"/>
      <c r="M27" s="24">
        <f t="shared" si="12"/>
        <v>2416300</v>
      </c>
      <c r="N27" s="24">
        <v>10000</v>
      </c>
      <c r="O27" s="24"/>
      <c r="P27" s="24">
        <f t="shared" si="15"/>
        <v>2426300</v>
      </c>
      <c r="Q27" s="24"/>
      <c r="R27" s="24"/>
      <c r="S27" s="24"/>
      <c r="T27" s="24">
        <f t="shared" si="18"/>
        <v>2426300</v>
      </c>
    </row>
    <row r="28" spans="1:20" x14ac:dyDescent="0.3">
      <c r="A28" s="19" t="s">
        <v>25</v>
      </c>
      <c r="B28" s="2">
        <v>20</v>
      </c>
      <c r="C28" s="2">
        <v>45</v>
      </c>
      <c r="D28" s="2" t="s">
        <v>2</v>
      </c>
      <c r="E28" s="21">
        <f t="shared" ref="E28:S28" si="69">E29</f>
        <v>209618</v>
      </c>
      <c r="F28" s="21">
        <f t="shared" si="69"/>
        <v>14336</v>
      </c>
      <c r="G28" s="21">
        <f t="shared" si="69"/>
        <v>0</v>
      </c>
      <c r="H28" s="21">
        <f t="shared" si="8"/>
        <v>223954</v>
      </c>
      <c r="I28" s="21">
        <f t="shared" si="69"/>
        <v>0</v>
      </c>
      <c r="J28" s="21">
        <f t="shared" si="10"/>
        <v>223954</v>
      </c>
      <c r="K28" s="21">
        <f t="shared" si="69"/>
        <v>0</v>
      </c>
      <c r="L28" s="21">
        <f t="shared" si="69"/>
        <v>0</v>
      </c>
      <c r="M28" s="21">
        <f t="shared" si="12"/>
        <v>223954</v>
      </c>
      <c r="N28" s="21">
        <f t="shared" si="69"/>
        <v>0</v>
      </c>
      <c r="O28" s="21">
        <f t="shared" si="69"/>
        <v>0</v>
      </c>
      <c r="P28" s="21">
        <f t="shared" si="15"/>
        <v>223954</v>
      </c>
      <c r="Q28" s="21">
        <f t="shared" si="69"/>
        <v>0</v>
      </c>
      <c r="R28" s="21">
        <f t="shared" si="69"/>
        <v>0</v>
      </c>
      <c r="S28" s="21">
        <f t="shared" si="69"/>
        <v>0</v>
      </c>
      <c r="T28" s="21">
        <f t="shared" si="18"/>
        <v>223954</v>
      </c>
    </row>
    <row r="29" spans="1:20" x14ac:dyDescent="0.3">
      <c r="A29" s="22" t="s">
        <v>53</v>
      </c>
      <c r="B29" s="2"/>
      <c r="C29" s="23"/>
      <c r="D29" s="20"/>
      <c r="E29" s="24">
        <v>209618</v>
      </c>
      <c r="F29" s="24">
        <v>14336</v>
      </c>
      <c r="G29" s="24"/>
      <c r="H29" s="24">
        <f t="shared" si="8"/>
        <v>223954</v>
      </c>
      <c r="I29" s="24"/>
      <c r="J29" s="24">
        <f t="shared" si="10"/>
        <v>223954</v>
      </c>
      <c r="K29" s="24"/>
      <c r="L29" s="24"/>
      <c r="M29" s="24">
        <f t="shared" si="12"/>
        <v>223954</v>
      </c>
      <c r="N29" s="24"/>
      <c r="O29" s="24"/>
      <c r="P29" s="24">
        <f t="shared" si="15"/>
        <v>223954</v>
      </c>
      <c r="Q29" s="24"/>
      <c r="R29" s="24"/>
      <c r="S29" s="24"/>
      <c r="T29" s="24">
        <f t="shared" si="18"/>
        <v>223954</v>
      </c>
    </row>
    <row r="30" spans="1:20" x14ac:dyDescent="0.3">
      <c r="A30" s="19" t="s">
        <v>26</v>
      </c>
      <c r="B30" s="2">
        <v>20</v>
      </c>
      <c r="C30" s="2">
        <v>45</v>
      </c>
      <c r="D30" s="2" t="s">
        <v>3</v>
      </c>
      <c r="E30" s="21">
        <f t="shared" ref="E30:S30" si="70">E31</f>
        <v>5675000</v>
      </c>
      <c r="F30" s="21">
        <f t="shared" si="70"/>
        <v>0</v>
      </c>
      <c r="G30" s="21">
        <f t="shared" si="70"/>
        <v>0</v>
      </c>
      <c r="H30" s="21">
        <f t="shared" si="8"/>
        <v>5675000</v>
      </c>
      <c r="I30" s="21">
        <f t="shared" si="70"/>
        <v>0</v>
      </c>
      <c r="J30" s="21">
        <f t="shared" si="10"/>
        <v>5675000</v>
      </c>
      <c r="K30" s="21">
        <f t="shared" si="70"/>
        <v>0</v>
      </c>
      <c r="L30" s="21">
        <f t="shared" si="70"/>
        <v>0</v>
      </c>
      <c r="M30" s="21">
        <f t="shared" si="12"/>
        <v>5675000</v>
      </c>
      <c r="N30" s="21">
        <f t="shared" si="70"/>
        <v>0</v>
      </c>
      <c r="O30" s="21">
        <f t="shared" si="70"/>
        <v>0</v>
      </c>
      <c r="P30" s="21">
        <f t="shared" si="15"/>
        <v>5675000</v>
      </c>
      <c r="Q30" s="21">
        <f t="shared" si="70"/>
        <v>0</v>
      </c>
      <c r="R30" s="21">
        <f t="shared" si="70"/>
        <v>0</v>
      </c>
      <c r="S30" s="21">
        <f t="shared" si="70"/>
        <v>0</v>
      </c>
      <c r="T30" s="21">
        <f t="shared" si="18"/>
        <v>5675000</v>
      </c>
    </row>
    <row r="31" spans="1:20" x14ac:dyDescent="0.3">
      <c r="A31" s="22" t="s">
        <v>24</v>
      </c>
      <c r="B31" s="2"/>
      <c r="C31" s="23"/>
      <c r="D31" s="20"/>
      <c r="E31" s="24">
        <v>5675000</v>
      </c>
      <c r="F31" s="24"/>
      <c r="G31" s="24"/>
      <c r="H31" s="24">
        <f t="shared" si="8"/>
        <v>5675000</v>
      </c>
      <c r="I31" s="24"/>
      <c r="J31" s="24">
        <f t="shared" si="10"/>
        <v>5675000</v>
      </c>
      <c r="K31" s="24"/>
      <c r="L31" s="24"/>
      <c r="M31" s="24">
        <f t="shared" si="12"/>
        <v>5675000</v>
      </c>
      <c r="N31" s="24"/>
      <c r="O31" s="24"/>
      <c r="P31" s="24">
        <f t="shared" si="15"/>
        <v>5675000</v>
      </c>
      <c r="Q31" s="24"/>
      <c r="R31" s="24"/>
      <c r="S31" s="24"/>
      <c r="T31" s="24">
        <f t="shared" si="18"/>
        <v>5675000</v>
      </c>
    </row>
    <row r="32" spans="1:20" x14ac:dyDescent="0.3">
      <c r="A32" s="25"/>
      <c r="B32" s="2"/>
      <c r="C32" s="26"/>
      <c r="D32" s="20"/>
      <c r="E32" s="24"/>
      <c r="F32" s="24"/>
      <c r="G32" s="24"/>
      <c r="H32" s="24">
        <f t="shared" si="8"/>
        <v>0</v>
      </c>
      <c r="I32" s="24"/>
      <c r="J32" s="24">
        <f t="shared" si="10"/>
        <v>0</v>
      </c>
      <c r="K32" s="24"/>
      <c r="L32" s="24"/>
      <c r="M32" s="24">
        <f t="shared" si="12"/>
        <v>0</v>
      </c>
      <c r="N32" s="24"/>
      <c r="O32" s="24"/>
      <c r="P32" s="24">
        <f t="shared" si="15"/>
        <v>0</v>
      </c>
      <c r="Q32" s="24"/>
      <c r="R32" s="24"/>
      <c r="S32" s="24"/>
      <c r="T32" s="24">
        <f t="shared" si="18"/>
        <v>0</v>
      </c>
    </row>
    <row r="33" spans="1:20" x14ac:dyDescent="0.3">
      <c r="A33" s="14" t="s">
        <v>46</v>
      </c>
      <c r="B33" s="20">
        <v>10</v>
      </c>
      <c r="C33" s="20">
        <v>50</v>
      </c>
      <c r="D33" s="20"/>
      <c r="E33" s="29"/>
      <c r="F33" s="29"/>
      <c r="G33" s="29"/>
      <c r="H33" s="29"/>
      <c r="I33" s="29"/>
      <c r="J33" s="29"/>
      <c r="K33" s="29"/>
      <c r="L33" s="29"/>
      <c r="M33" s="29"/>
      <c r="N33" s="29">
        <f>N34+N35</f>
        <v>294433</v>
      </c>
      <c r="O33" s="29">
        <f>O34+O35</f>
        <v>0</v>
      </c>
      <c r="P33" s="29">
        <f>M33+N33+O33</f>
        <v>294433</v>
      </c>
      <c r="Q33" s="29">
        <f>Q34+Q35</f>
        <v>0</v>
      </c>
      <c r="R33" s="29">
        <f>R34+R35</f>
        <v>0</v>
      </c>
      <c r="S33" s="29">
        <f>S34+S35</f>
        <v>0</v>
      </c>
      <c r="T33" s="29">
        <f t="shared" si="18"/>
        <v>294433</v>
      </c>
    </row>
    <row r="34" spans="1:20" x14ac:dyDescent="0.3">
      <c r="A34" s="30" t="s">
        <v>62</v>
      </c>
      <c r="B34" s="20"/>
      <c r="C34" s="20"/>
      <c r="D34" s="20" t="s">
        <v>63</v>
      </c>
      <c r="E34" s="24"/>
      <c r="F34" s="24"/>
      <c r="G34" s="24"/>
      <c r="H34" s="24"/>
      <c r="I34" s="24"/>
      <c r="J34" s="24"/>
      <c r="K34" s="24"/>
      <c r="L34" s="24"/>
      <c r="M34" s="24"/>
      <c r="N34" s="24">
        <v>172850</v>
      </c>
      <c r="O34" s="24"/>
      <c r="P34" s="24">
        <f>M34+N34+O34</f>
        <v>172850</v>
      </c>
      <c r="Q34" s="24"/>
      <c r="R34" s="24"/>
      <c r="S34" s="24"/>
      <c r="T34" s="24">
        <f t="shared" si="18"/>
        <v>172850</v>
      </c>
    </row>
    <row r="35" spans="1:20" x14ac:dyDescent="0.3">
      <c r="A35" s="30" t="s">
        <v>24</v>
      </c>
      <c r="B35" s="20"/>
      <c r="C35" s="20"/>
      <c r="D35" s="20" t="s">
        <v>5</v>
      </c>
      <c r="E35" s="24"/>
      <c r="F35" s="24"/>
      <c r="G35" s="24"/>
      <c r="H35" s="24">
        <f>E35+F35+G35</f>
        <v>0</v>
      </c>
      <c r="I35" s="24"/>
      <c r="J35" s="24">
        <f>H35+I35</f>
        <v>0</v>
      </c>
      <c r="K35" s="24"/>
      <c r="L35" s="24"/>
      <c r="M35" s="24">
        <f>J35+K35+L35</f>
        <v>0</v>
      </c>
      <c r="N35" s="24">
        <v>121583</v>
      </c>
      <c r="O35" s="24"/>
      <c r="P35" s="24">
        <f>M35+N35+O35</f>
        <v>121583</v>
      </c>
      <c r="Q35" s="24"/>
      <c r="R35" s="24"/>
      <c r="S35" s="24"/>
      <c r="T35" s="24">
        <f t="shared" si="18"/>
        <v>121583</v>
      </c>
    </row>
    <row r="36" spans="1:20" x14ac:dyDescent="0.3">
      <c r="A36" s="25"/>
      <c r="B36" s="2"/>
      <c r="C36" s="26"/>
      <c r="D36" s="20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>
        <f t="shared" si="18"/>
        <v>0</v>
      </c>
    </row>
    <row r="37" spans="1:20" x14ac:dyDescent="0.3">
      <c r="A37" s="14" t="s">
        <v>27</v>
      </c>
      <c r="B37" s="27">
        <v>20</v>
      </c>
      <c r="C37" s="27">
        <v>50</v>
      </c>
      <c r="D37" s="28"/>
      <c r="E37" s="29">
        <f>E38+E39+E40+E41+E42</f>
        <v>10753910.426654978</v>
      </c>
      <c r="F37" s="29">
        <f t="shared" ref="F37:G37" si="71">F38+F39+F40+F41+F42</f>
        <v>0</v>
      </c>
      <c r="G37" s="29">
        <f t="shared" si="71"/>
        <v>0</v>
      </c>
      <c r="H37" s="29">
        <f t="shared" si="8"/>
        <v>10753910.426654978</v>
      </c>
      <c r="I37" s="29">
        <f t="shared" ref="I37" si="72">I38+I39+I40+I41+I42</f>
        <v>0</v>
      </c>
      <c r="J37" s="29">
        <f t="shared" si="10"/>
        <v>10753910.426654978</v>
      </c>
      <c r="K37" s="29">
        <f t="shared" ref="K37:L37" si="73">K38+K39+K40+K41+K42</f>
        <v>0</v>
      </c>
      <c r="L37" s="29">
        <f t="shared" si="73"/>
        <v>0</v>
      </c>
      <c r="M37" s="29">
        <f t="shared" si="12"/>
        <v>10753910.426654978</v>
      </c>
      <c r="N37" s="29">
        <f t="shared" ref="N37:O37" si="74">N38+N39+N40+N41+N42</f>
        <v>-69856.001200000115</v>
      </c>
      <c r="O37" s="29">
        <f t="shared" si="74"/>
        <v>0</v>
      </c>
      <c r="P37" s="29">
        <f t="shared" si="15"/>
        <v>10684054.425454978</v>
      </c>
      <c r="Q37" s="29">
        <f t="shared" ref="Q37:R37" si="75">Q38+Q39+Q40+Q41+Q42</f>
        <v>-1000000.0011</v>
      </c>
      <c r="R37" s="29">
        <f t="shared" si="75"/>
        <v>0</v>
      </c>
      <c r="S37" s="29">
        <f t="shared" ref="S37" si="76">S38+S39+S40+S41+S42</f>
        <v>29166</v>
      </c>
      <c r="T37" s="29">
        <f t="shared" si="18"/>
        <v>9713220.4243549779</v>
      </c>
    </row>
    <row r="38" spans="1:20" x14ac:dyDescent="0.3">
      <c r="A38" s="30" t="s">
        <v>28</v>
      </c>
      <c r="B38" s="20"/>
      <c r="C38" s="20"/>
      <c r="D38" s="20"/>
      <c r="E38" s="24">
        <v>378321.76760873367</v>
      </c>
      <c r="F38" s="24"/>
      <c r="G38" s="24"/>
      <c r="H38" s="24">
        <f t="shared" si="8"/>
        <v>378321.76760873367</v>
      </c>
      <c r="I38" s="24"/>
      <c r="J38" s="24">
        <f t="shared" si="10"/>
        <v>378321.76760873367</v>
      </c>
      <c r="K38" s="24"/>
      <c r="L38" s="24"/>
      <c r="M38" s="24">
        <f t="shared" si="12"/>
        <v>378321.76760873367</v>
      </c>
      <c r="N38" s="24">
        <v>-80102.000100000005</v>
      </c>
      <c r="O38" s="24"/>
      <c r="P38" s="24">
        <f t="shared" si="15"/>
        <v>298219.76750873367</v>
      </c>
      <c r="Q38" s="72">
        <v>-55000.000099999997</v>
      </c>
      <c r="R38" s="24"/>
      <c r="S38" s="24"/>
      <c r="T38" s="24">
        <f t="shared" si="18"/>
        <v>243219.76740873366</v>
      </c>
    </row>
    <row r="39" spans="1:20" x14ac:dyDescent="0.3">
      <c r="A39" s="30" t="s">
        <v>21</v>
      </c>
      <c r="B39" s="20"/>
      <c r="C39" s="20"/>
      <c r="D39" s="20"/>
      <c r="E39" s="24">
        <v>863420.46465243865</v>
      </c>
      <c r="F39" s="24"/>
      <c r="G39" s="24"/>
      <c r="H39" s="24">
        <f t="shared" si="8"/>
        <v>863420.46465243865</v>
      </c>
      <c r="I39" s="24"/>
      <c r="J39" s="24">
        <f t="shared" si="10"/>
        <v>863420.46465243865</v>
      </c>
      <c r="K39" s="24"/>
      <c r="L39" s="24"/>
      <c r="M39" s="24">
        <f t="shared" si="12"/>
        <v>863420.46465243865</v>
      </c>
      <c r="N39" s="24">
        <v>920000</v>
      </c>
      <c r="O39" s="24"/>
      <c r="P39" s="24">
        <f t="shared" si="15"/>
        <v>1783420.4646524386</v>
      </c>
      <c r="Q39" s="72">
        <v>140000</v>
      </c>
      <c r="R39" s="24"/>
      <c r="S39" s="24"/>
      <c r="T39" s="24">
        <f>P39+Q39+R39+S39</f>
        <v>1923420.4646524386</v>
      </c>
    </row>
    <row r="40" spans="1:20" x14ac:dyDescent="0.3">
      <c r="A40" s="30" t="s">
        <v>53</v>
      </c>
      <c r="B40" s="20"/>
      <c r="C40" s="20"/>
      <c r="D40" s="20"/>
      <c r="E40" s="24">
        <v>2332974.077196673</v>
      </c>
      <c r="F40" s="24"/>
      <c r="G40" s="24"/>
      <c r="H40" s="24">
        <f t="shared" si="8"/>
        <v>2332974.077196673</v>
      </c>
      <c r="I40" s="24"/>
      <c r="J40" s="24">
        <f t="shared" si="10"/>
        <v>2332974.077196673</v>
      </c>
      <c r="K40" s="24"/>
      <c r="L40" s="24"/>
      <c r="M40" s="24">
        <f t="shared" si="12"/>
        <v>2332974.077196673</v>
      </c>
      <c r="N40" s="24">
        <v>-281879.00020000001</v>
      </c>
      <c r="O40" s="24"/>
      <c r="P40" s="24">
        <f t="shared" si="15"/>
        <v>2051095.0769966729</v>
      </c>
      <c r="Q40" s="72">
        <v>-167000.00020000001</v>
      </c>
      <c r="R40" s="24"/>
      <c r="S40" s="24"/>
      <c r="T40" s="24">
        <f t="shared" si="18"/>
        <v>1884095.0767966728</v>
      </c>
    </row>
    <row r="41" spans="1:20" x14ac:dyDescent="0.3">
      <c r="A41" s="30" t="s">
        <v>24</v>
      </c>
      <c r="B41" s="20"/>
      <c r="C41" s="20"/>
      <c r="D41" s="20"/>
      <c r="E41" s="24">
        <v>3174380.9833465787</v>
      </c>
      <c r="F41" s="24"/>
      <c r="G41" s="24"/>
      <c r="H41" s="24">
        <f t="shared" si="8"/>
        <v>3174380.9833465787</v>
      </c>
      <c r="I41" s="24"/>
      <c r="J41" s="24">
        <f t="shared" si="10"/>
        <v>3174380.9833465787</v>
      </c>
      <c r="K41" s="24"/>
      <c r="L41" s="24"/>
      <c r="M41" s="24">
        <f t="shared" si="12"/>
        <v>3174380.9833465787</v>
      </c>
      <c r="N41" s="24">
        <v>-142000.0006</v>
      </c>
      <c r="O41" s="24"/>
      <c r="P41" s="24">
        <f t="shared" si="15"/>
        <v>3032380.9827465788</v>
      </c>
      <c r="Q41" s="72">
        <v>-168000.00049999999</v>
      </c>
      <c r="R41" s="24"/>
      <c r="S41" s="24"/>
      <c r="T41" s="24">
        <f t="shared" si="18"/>
        <v>2864380.9822465787</v>
      </c>
    </row>
    <row r="42" spans="1:20" x14ac:dyDescent="0.3">
      <c r="A42" s="30" t="s">
        <v>22</v>
      </c>
      <c r="B42" s="20"/>
      <c r="C42" s="20"/>
      <c r="D42" s="20"/>
      <c r="E42" s="24">
        <v>4004813.133850554</v>
      </c>
      <c r="F42" s="24"/>
      <c r="G42" s="24"/>
      <c r="H42" s="24">
        <f t="shared" si="8"/>
        <v>4004813.133850554</v>
      </c>
      <c r="I42" s="24"/>
      <c r="J42" s="24">
        <f t="shared" si="10"/>
        <v>4004813.133850554</v>
      </c>
      <c r="K42" s="24"/>
      <c r="L42" s="24"/>
      <c r="M42" s="24">
        <f t="shared" si="12"/>
        <v>4004813.133850554</v>
      </c>
      <c r="N42" s="24">
        <v>-485875.00030000001</v>
      </c>
      <c r="O42" s="24"/>
      <c r="P42" s="24">
        <f t="shared" si="15"/>
        <v>3518938.133550554</v>
      </c>
      <c r="Q42" s="72">
        <v>-750000.00029999996</v>
      </c>
      <c r="R42" s="24"/>
      <c r="S42" s="24">
        <v>29166</v>
      </c>
      <c r="T42" s="24">
        <f t="shared" si="18"/>
        <v>2798104.1332505541</v>
      </c>
    </row>
    <row r="43" spans="1:20" x14ac:dyDescent="0.3">
      <c r="A43" s="30"/>
      <c r="B43" s="20"/>
      <c r="C43" s="20"/>
      <c r="D43" s="20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>
        <f t="shared" si="15"/>
        <v>0</v>
      </c>
      <c r="Q43" s="24"/>
      <c r="R43" s="24"/>
      <c r="S43" s="24"/>
      <c r="T43" s="24">
        <f t="shared" si="18"/>
        <v>0</v>
      </c>
    </row>
    <row r="44" spans="1:20" x14ac:dyDescent="0.3">
      <c r="A44" s="31" t="s">
        <v>29</v>
      </c>
      <c r="B44" s="28"/>
      <c r="C44" s="28"/>
      <c r="D44" s="28"/>
      <c r="E44" s="29">
        <f>E45+E51</f>
        <v>5328169.6850222647</v>
      </c>
      <c r="F44" s="29">
        <f t="shared" ref="F44:G44" si="77">F45+F51</f>
        <v>-491172.00002000027</v>
      </c>
      <c r="G44" s="29">
        <f t="shared" si="77"/>
        <v>8200000</v>
      </c>
      <c r="H44" s="29">
        <f t="shared" si="8"/>
        <v>13036997.685002264</v>
      </c>
      <c r="I44" s="29">
        <f t="shared" ref="I44" si="78">I45+I51</f>
        <v>-170281</v>
      </c>
      <c r="J44" s="29">
        <f t="shared" si="10"/>
        <v>12866716.685002264</v>
      </c>
      <c r="K44" s="29">
        <f>K45+K51+K57</f>
        <v>-393786</v>
      </c>
      <c r="L44" s="29">
        <f>L45+L51+L57</f>
        <v>3079934</v>
      </c>
      <c r="M44" s="29">
        <f t="shared" si="12"/>
        <v>15552864.685002264</v>
      </c>
      <c r="N44" s="29">
        <f>N45+N51+N57</f>
        <v>-4273312.6010999996</v>
      </c>
      <c r="O44" s="29">
        <f>O45+O51+O57</f>
        <v>-3905545</v>
      </c>
      <c r="P44" s="29">
        <f t="shared" si="15"/>
        <v>7374007.083902264</v>
      </c>
      <c r="Q44" s="29">
        <f>Q45+Q51+Q57</f>
        <v>971881.99899999984</v>
      </c>
      <c r="R44" s="29">
        <f>R45+R51+R57</f>
        <v>-721141.00010000006</v>
      </c>
      <c r="S44" s="29">
        <f>S45+S51+S57</f>
        <v>0</v>
      </c>
      <c r="T44" s="29">
        <f t="shared" si="18"/>
        <v>7624748.082802264</v>
      </c>
    </row>
    <row r="45" spans="1:20" x14ac:dyDescent="0.3">
      <c r="A45" s="19" t="s">
        <v>30</v>
      </c>
      <c r="B45" s="2">
        <v>20</v>
      </c>
      <c r="C45" s="2">
        <v>55</v>
      </c>
      <c r="D45" s="20"/>
      <c r="E45" s="21">
        <f>E46+E47+E48+E49+E50</f>
        <v>4376575.8304300103</v>
      </c>
      <c r="F45" s="21">
        <f t="shared" ref="F45:G45" si="79">F46+F47+F48+F49+F50</f>
        <v>-491172.00002000027</v>
      </c>
      <c r="G45" s="21">
        <f t="shared" si="79"/>
        <v>8200000</v>
      </c>
      <c r="H45" s="21">
        <f t="shared" si="8"/>
        <v>12085403.830410011</v>
      </c>
      <c r="I45" s="21">
        <f t="shared" ref="I45" si="80">I46+I47+I48+I49+I50</f>
        <v>-170281</v>
      </c>
      <c r="J45" s="21">
        <f t="shared" si="10"/>
        <v>11915122.830410011</v>
      </c>
      <c r="K45" s="21">
        <f t="shared" ref="K45:L45" si="81">K46+K47+K48+K49+K50</f>
        <v>-393786</v>
      </c>
      <c r="L45" s="21">
        <f t="shared" si="81"/>
        <v>3005675</v>
      </c>
      <c r="M45" s="21">
        <f t="shared" si="12"/>
        <v>14527011.830410011</v>
      </c>
      <c r="N45" s="21">
        <f t="shared" ref="N45:O45" si="82">N46+N47+N48+N49+N50</f>
        <v>-4273312.6010999996</v>
      </c>
      <c r="O45" s="21">
        <f t="shared" si="82"/>
        <v>-3905545</v>
      </c>
      <c r="P45" s="21">
        <f t="shared" si="15"/>
        <v>6348154.2293100115</v>
      </c>
      <c r="Q45" s="21">
        <f t="shared" ref="Q45:R45" si="83">Q46+Q47+Q48+Q49+Q50</f>
        <v>971881.99899999984</v>
      </c>
      <c r="R45" s="21">
        <f t="shared" si="83"/>
        <v>-721141.00010000006</v>
      </c>
      <c r="S45" s="21">
        <f t="shared" ref="S45" si="84">S46+S47+S48+S49+S50</f>
        <v>0</v>
      </c>
      <c r="T45" s="21">
        <f t="shared" si="18"/>
        <v>6598895.2282100115</v>
      </c>
    </row>
    <row r="46" spans="1:20" x14ac:dyDescent="0.3">
      <c r="A46" s="22" t="s">
        <v>28</v>
      </c>
      <c r="B46" s="20"/>
      <c r="C46" s="20"/>
      <c r="D46" s="20"/>
      <c r="E46" s="24">
        <v>162073.35297356412</v>
      </c>
      <c r="F46" s="24">
        <v>-18189.081147978501</v>
      </c>
      <c r="G46" s="24"/>
      <c r="H46" s="24">
        <f t="shared" si="8"/>
        <v>143884.27182558563</v>
      </c>
      <c r="I46" s="24"/>
      <c r="J46" s="24">
        <f t="shared" si="10"/>
        <v>143884.27182558563</v>
      </c>
      <c r="K46" s="24"/>
      <c r="L46" s="24">
        <v>224351</v>
      </c>
      <c r="M46" s="24">
        <f t="shared" si="12"/>
        <v>368235.27182558563</v>
      </c>
      <c r="N46" s="24">
        <v>-150794.0001</v>
      </c>
      <c r="O46" s="24"/>
      <c r="P46" s="24">
        <f t="shared" si="15"/>
        <v>217441.27172558563</v>
      </c>
      <c r="Q46" s="72">
        <v>-1467.1337509267212</v>
      </c>
      <c r="R46" s="24">
        <v>-1296.8976502657456</v>
      </c>
      <c r="S46" s="24"/>
      <c r="T46" s="24">
        <f t="shared" si="18"/>
        <v>214677.24032439315</v>
      </c>
    </row>
    <row r="47" spans="1:20" x14ac:dyDescent="0.3">
      <c r="A47" s="22" t="s">
        <v>21</v>
      </c>
      <c r="B47" s="20"/>
      <c r="C47" s="20"/>
      <c r="D47" s="20"/>
      <c r="E47" s="24">
        <v>228999.92818342047</v>
      </c>
      <c r="F47" s="24">
        <v>-25700.080859614802</v>
      </c>
      <c r="G47" s="24"/>
      <c r="H47" s="24">
        <f t="shared" si="8"/>
        <v>203299.84732380568</v>
      </c>
      <c r="I47" s="24"/>
      <c r="J47" s="24">
        <f t="shared" si="10"/>
        <v>203299.84732380568</v>
      </c>
      <c r="K47" s="24"/>
      <c r="L47" s="24">
        <v>1010056</v>
      </c>
      <c r="M47" s="24">
        <f t="shared" si="12"/>
        <v>1213355.8473238056</v>
      </c>
      <c r="N47" s="24">
        <v>-1139833.6002</v>
      </c>
      <c r="O47" s="24"/>
      <c r="P47" s="24">
        <f t="shared" si="15"/>
        <v>73522.247123805573</v>
      </c>
      <c r="Q47" s="72">
        <v>2099927.0279942164</v>
      </c>
      <c r="R47" s="24">
        <v>-1832.4386046393743</v>
      </c>
      <c r="S47" s="24"/>
      <c r="T47" s="24">
        <f t="shared" si="18"/>
        <v>2171616.8365133828</v>
      </c>
    </row>
    <row r="48" spans="1:20" x14ac:dyDescent="0.3">
      <c r="A48" s="22" t="s">
        <v>53</v>
      </c>
      <c r="B48" s="20"/>
      <c r="C48" s="20"/>
      <c r="D48" s="20"/>
      <c r="E48" s="24">
        <v>1010183.1256617623</v>
      </c>
      <c r="F48" s="24">
        <v>-113370.288883808</v>
      </c>
      <c r="G48" s="24">
        <v>2600000</v>
      </c>
      <c r="H48" s="24">
        <f t="shared" si="8"/>
        <v>3496812.8367779544</v>
      </c>
      <c r="I48" s="24"/>
      <c r="J48" s="24">
        <f t="shared" si="10"/>
        <v>3496812.8367779544</v>
      </c>
      <c r="K48" s="24">
        <v>-50295</v>
      </c>
      <c r="L48" s="24">
        <v>814095</v>
      </c>
      <c r="M48" s="24">
        <f t="shared" si="12"/>
        <v>4260612.8367779544</v>
      </c>
      <c r="N48" s="24">
        <f>45956-154395</f>
        <v>-108439</v>
      </c>
      <c r="O48" s="24">
        <v>-2514491</v>
      </c>
      <c r="P48" s="24">
        <f>M48+N48+O48</f>
        <v>1637682.8367779544</v>
      </c>
      <c r="Q48" s="72">
        <v>-542144.46306871588</v>
      </c>
      <c r="R48" s="24">
        <v>-238083.40234821042</v>
      </c>
      <c r="S48" s="24"/>
      <c r="T48" s="24">
        <f t="shared" si="18"/>
        <v>857454.97136102815</v>
      </c>
    </row>
    <row r="49" spans="1:20" x14ac:dyDescent="0.3">
      <c r="A49" s="22" t="s">
        <v>24</v>
      </c>
      <c r="B49" s="20"/>
      <c r="C49" s="20"/>
      <c r="D49" s="20"/>
      <c r="E49" s="24">
        <v>1765291.5112580643</v>
      </c>
      <c r="F49" s="24">
        <v>-198114.18693452899</v>
      </c>
      <c r="G49" s="24">
        <v>3500000</v>
      </c>
      <c r="H49" s="24">
        <f t="shared" si="8"/>
        <v>5067177.324323535</v>
      </c>
      <c r="I49" s="24">
        <v>-155281</v>
      </c>
      <c r="J49" s="24">
        <f t="shared" si="10"/>
        <v>4911896.324323535</v>
      </c>
      <c r="K49" s="24">
        <v>-343491</v>
      </c>
      <c r="L49" s="24">
        <v>555385</v>
      </c>
      <c r="M49" s="24">
        <f>J49+K49+L49</f>
        <v>5123790.324323535</v>
      </c>
      <c r="N49" s="24">
        <v>-2210294.0005000001</v>
      </c>
      <c r="O49" s="24">
        <v>-1391054</v>
      </c>
      <c r="P49" s="24">
        <f>M49+N49+O49</f>
        <v>1522442.3238235349</v>
      </c>
      <c r="Q49" s="72">
        <v>-633479.91777252615</v>
      </c>
      <c r="R49" s="24">
        <v>-470245.71759009687</v>
      </c>
      <c r="S49" s="24"/>
      <c r="T49" s="24">
        <f t="shared" si="18"/>
        <v>418716.68846091186</v>
      </c>
    </row>
    <row r="50" spans="1:20" x14ac:dyDescent="0.3">
      <c r="A50" s="22" t="s">
        <v>22</v>
      </c>
      <c r="B50" s="20"/>
      <c r="C50" s="20"/>
      <c r="D50" s="20"/>
      <c r="E50" s="24">
        <v>1210027.9123531987</v>
      </c>
      <c r="F50" s="24">
        <v>-135798.36219407001</v>
      </c>
      <c r="G50" s="24">
        <v>2100000</v>
      </c>
      <c r="H50" s="24">
        <f t="shared" si="8"/>
        <v>3174229.5501591288</v>
      </c>
      <c r="I50" s="24">
        <v>-15000</v>
      </c>
      <c r="J50" s="24">
        <f t="shared" si="10"/>
        <v>3159229.5501591288</v>
      </c>
      <c r="K50" s="24"/>
      <c r="L50" s="24">
        <v>401788</v>
      </c>
      <c r="M50" s="24">
        <f t="shared" si="12"/>
        <v>3561017.5501591288</v>
      </c>
      <c r="N50" s="24">
        <v>-663952.00029999996</v>
      </c>
      <c r="O50" s="24"/>
      <c r="P50" s="24">
        <f t="shared" ref="P50:P93" si="85">M50+N50+O50</f>
        <v>2897065.5498591289</v>
      </c>
      <c r="Q50" s="72">
        <v>49046.485597951985</v>
      </c>
      <c r="R50" s="24">
        <v>-9682.5439067876378</v>
      </c>
      <c r="S50" s="24"/>
      <c r="T50" s="24">
        <f t="shared" si="18"/>
        <v>2936429.4915502933</v>
      </c>
    </row>
    <row r="51" spans="1:20" x14ac:dyDescent="0.3">
      <c r="A51" s="19" t="s">
        <v>31</v>
      </c>
      <c r="B51" s="2">
        <v>20</v>
      </c>
      <c r="C51" s="2">
        <v>55</v>
      </c>
      <c r="D51" s="2" t="s">
        <v>4</v>
      </c>
      <c r="E51" s="21">
        <f>E52+E53+E54+E55+E56</f>
        <v>951593.85459225439</v>
      </c>
      <c r="F51" s="21">
        <f t="shared" ref="F51:G51" si="86">F52+F53+F54+F55+F56</f>
        <v>0</v>
      </c>
      <c r="G51" s="21">
        <f t="shared" si="86"/>
        <v>0</v>
      </c>
      <c r="H51" s="21">
        <f t="shared" si="8"/>
        <v>951593.85459225439</v>
      </c>
      <c r="I51" s="21">
        <f t="shared" ref="I51" si="87">I52+I53+I54+I55+I56</f>
        <v>0</v>
      </c>
      <c r="J51" s="21">
        <f t="shared" si="10"/>
        <v>951593.85459225439</v>
      </c>
      <c r="K51" s="21">
        <f t="shared" ref="K51:L51" si="88">K52+K53+K54+K55+K56</f>
        <v>0</v>
      </c>
      <c r="L51" s="21">
        <f t="shared" si="88"/>
        <v>0</v>
      </c>
      <c r="M51" s="21">
        <f t="shared" si="12"/>
        <v>951593.85459225439</v>
      </c>
      <c r="N51" s="21">
        <f t="shared" ref="N51:O51" si="89">N52+N53+N54+N55+N56</f>
        <v>0</v>
      </c>
      <c r="O51" s="21">
        <f t="shared" si="89"/>
        <v>0</v>
      </c>
      <c r="P51" s="21">
        <f t="shared" si="85"/>
        <v>951593.85459225439</v>
      </c>
      <c r="Q51" s="21"/>
      <c r="R51" s="21"/>
      <c r="S51" s="21"/>
      <c r="T51" s="21">
        <f t="shared" si="18"/>
        <v>951593.85459225439</v>
      </c>
    </row>
    <row r="52" spans="1:20" x14ac:dyDescent="0.3">
      <c r="A52" s="22" t="s">
        <v>28</v>
      </c>
      <c r="B52" s="20"/>
      <c r="C52" s="20"/>
      <c r="D52" s="20"/>
      <c r="E52" s="24">
        <v>49921.419708530215</v>
      </c>
      <c r="F52" s="24"/>
      <c r="G52" s="24"/>
      <c r="H52" s="24">
        <f t="shared" si="8"/>
        <v>49921.419708530215</v>
      </c>
      <c r="I52" s="24"/>
      <c r="J52" s="24">
        <f t="shared" si="10"/>
        <v>49921.419708530215</v>
      </c>
      <c r="K52" s="24"/>
      <c r="L52" s="24"/>
      <c r="M52" s="24">
        <f t="shared" si="12"/>
        <v>49921.419708530215</v>
      </c>
      <c r="N52" s="24"/>
      <c r="O52" s="24"/>
      <c r="P52" s="24">
        <f t="shared" si="85"/>
        <v>49921.419708530215</v>
      </c>
      <c r="Q52" s="24"/>
      <c r="R52" s="24"/>
      <c r="S52" s="24"/>
      <c r="T52" s="24">
        <f t="shared" si="18"/>
        <v>49921.419708530215</v>
      </c>
    </row>
    <row r="53" spans="1:20" x14ac:dyDescent="0.3">
      <c r="A53" s="22" t="s">
        <v>21</v>
      </c>
      <c r="B53" s="20"/>
      <c r="C53" s="20"/>
      <c r="D53" s="20"/>
      <c r="E53" s="24">
        <v>49921.419708530222</v>
      </c>
      <c r="F53" s="24"/>
      <c r="G53" s="24"/>
      <c r="H53" s="24">
        <f t="shared" si="8"/>
        <v>49921.419708530222</v>
      </c>
      <c r="I53" s="24"/>
      <c r="J53" s="24">
        <f t="shared" si="10"/>
        <v>49921.419708530222</v>
      </c>
      <c r="K53" s="24"/>
      <c r="L53" s="24"/>
      <c r="M53" s="24">
        <f t="shared" si="12"/>
        <v>49921.419708530222</v>
      </c>
      <c r="N53" s="24"/>
      <c r="O53" s="24"/>
      <c r="P53" s="24">
        <f t="shared" si="85"/>
        <v>49921.419708530222</v>
      </c>
      <c r="Q53" s="24"/>
      <c r="R53" s="24"/>
      <c r="S53" s="24"/>
      <c r="T53" s="24">
        <f t="shared" si="18"/>
        <v>49921.419708530222</v>
      </c>
    </row>
    <row r="54" spans="1:20" x14ac:dyDescent="0.3">
      <c r="A54" s="22" t="s">
        <v>53</v>
      </c>
      <c r="B54" s="20"/>
      <c r="C54" s="20"/>
      <c r="D54" s="20"/>
      <c r="E54" s="24">
        <v>99842.839417060371</v>
      </c>
      <c r="F54" s="24"/>
      <c r="G54" s="24"/>
      <c r="H54" s="24">
        <f t="shared" si="8"/>
        <v>99842.839417060371</v>
      </c>
      <c r="I54" s="24"/>
      <c r="J54" s="24">
        <f t="shared" si="10"/>
        <v>99842.839417060371</v>
      </c>
      <c r="K54" s="24"/>
      <c r="L54" s="24"/>
      <c r="M54" s="24">
        <f t="shared" si="12"/>
        <v>99842.839417060371</v>
      </c>
      <c r="N54" s="24"/>
      <c r="O54" s="24"/>
      <c r="P54" s="24">
        <f t="shared" si="85"/>
        <v>99842.839417060371</v>
      </c>
      <c r="Q54" s="24"/>
      <c r="R54" s="24"/>
      <c r="S54" s="24"/>
      <c r="T54" s="24">
        <f t="shared" si="18"/>
        <v>99842.839417060371</v>
      </c>
    </row>
    <row r="55" spans="1:20" x14ac:dyDescent="0.3">
      <c r="A55" s="22" t="s">
        <v>24</v>
      </c>
      <c r="B55" s="20"/>
      <c r="C55" s="20"/>
      <c r="D55" s="20"/>
      <c r="E55" s="24">
        <v>299528.51825118141</v>
      </c>
      <c r="F55" s="24"/>
      <c r="G55" s="24"/>
      <c r="H55" s="24">
        <f t="shared" si="8"/>
        <v>299528.51825118141</v>
      </c>
      <c r="I55" s="24"/>
      <c r="J55" s="24">
        <f t="shared" si="10"/>
        <v>299528.51825118141</v>
      </c>
      <c r="K55" s="24"/>
      <c r="L55" s="24"/>
      <c r="M55" s="24">
        <f t="shared" si="12"/>
        <v>299528.51825118141</v>
      </c>
      <c r="N55" s="24"/>
      <c r="O55" s="24"/>
      <c r="P55" s="24">
        <f t="shared" si="85"/>
        <v>299528.51825118141</v>
      </c>
      <c r="Q55" s="24"/>
      <c r="R55" s="24"/>
      <c r="S55" s="24"/>
      <c r="T55" s="24">
        <f t="shared" si="18"/>
        <v>299528.51825118141</v>
      </c>
    </row>
    <row r="56" spans="1:20" x14ac:dyDescent="0.3">
      <c r="A56" s="22" t="s">
        <v>22</v>
      </c>
      <c r="B56" s="20"/>
      <c r="C56" s="20"/>
      <c r="D56" s="20"/>
      <c r="E56" s="24">
        <v>452379.65750695218</v>
      </c>
      <c r="F56" s="24"/>
      <c r="G56" s="24"/>
      <c r="H56" s="24">
        <f t="shared" si="8"/>
        <v>452379.65750695218</v>
      </c>
      <c r="I56" s="24"/>
      <c r="J56" s="24">
        <f t="shared" si="10"/>
        <v>452379.65750695218</v>
      </c>
      <c r="K56" s="24"/>
      <c r="L56" s="24"/>
      <c r="M56" s="24">
        <f t="shared" si="12"/>
        <v>452379.65750695218</v>
      </c>
      <c r="N56" s="24"/>
      <c r="O56" s="24"/>
      <c r="P56" s="24">
        <f t="shared" si="85"/>
        <v>452379.65750695218</v>
      </c>
      <c r="Q56" s="24"/>
      <c r="R56" s="24"/>
      <c r="S56" s="24"/>
      <c r="T56" s="24">
        <f t="shared" si="18"/>
        <v>452379.65750695218</v>
      </c>
    </row>
    <row r="57" spans="1:20" x14ac:dyDescent="0.3">
      <c r="A57" s="68" t="s">
        <v>59</v>
      </c>
      <c r="B57" s="20">
        <v>20</v>
      </c>
      <c r="C57" s="20">
        <v>55</v>
      </c>
      <c r="D57" s="27" t="s">
        <v>60</v>
      </c>
      <c r="E57" s="24"/>
      <c r="F57" s="24"/>
      <c r="G57" s="24"/>
      <c r="H57" s="24"/>
      <c r="I57" s="24"/>
      <c r="J57" s="24"/>
      <c r="K57" s="24">
        <f>K58</f>
        <v>0</v>
      </c>
      <c r="L57" s="24">
        <f>L58</f>
        <v>74259</v>
      </c>
      <c r="M57" s="24">
        <f t="shared" si="12"/>
        <v>74259</v>
      </c>
      <c r="N57" s="24">
        <f>N58</f>
        <v>0</v>
      </c>
      <c r="O57" s="24">
        <f>O58</f>
        <v>0</v>
      </c>
      <c r="P57" s="24">
        <f t="shared" si="85"/>
        <v>74259</v>
      </c>
      <c r="Q57" s="24">
        <f>Q58</f>
        <v>0</v>
      </c>
      <c r="R57" s="24">
        <f>R58</f>
        <v>0</v>
      </c>
      <c r="S57" s="24">
        <f>S58</f>
        <v>0</v>
      </c>
      <c r="T57" s="24">
        <f t="shared" si="18"/>
        <v>74259</v>
      </c>
    </row>
    <row r="58" spans="1:20" x14ac:dyDescent="0.3">
      <c r="A58" s="69" t="s">
        <v>24</v>
      </c>
      <c r="B58" s="20"/>
      <c r="C58" s="20"/>
      <c r="D58" s="20"/>
      <c r="E58" s="24"/>
      <c r="F58" s="24"/>
      <c r="G58" s="24"/>
      <c r="H58" s="24"/>
      <c r="I58" s="24"/>
      <c r="J58" s="24"/>
      <c r="K58" s="24"/>
      <c r="L58" s="24">
        <v>74259</v>
      </c>
      <c r="M58" s="24">
        <f t="shared" si="12"/>
        <v>74259</v>
      </c>
      <c r="N58" s="24"/>
      <c r="O58" s="24"/>
      <c r="P58" s="24">
        <f t="shared" si="85"/>
        <v>74259</v>
      </c>
      <c r="Q58" s="24"/>
      <c r="R58" s="24"/>
      <c r="S58" s="24"/>
      <c r="T58" s="24">
        <f t="shared" si="18"/>
        <v>74259</v>
      </c>
    </row>
    <row r="59" spans="1:20" x14ac:dyDescent="0.3">
      <c r="A59" s="22"/>
      <c r="B59" s="20"/>
      <c r="C59" s="20"/>
      <c r="D59" s="20"/>
      <c r="E59" s="24"/>
      <c r="F59" s="24"/>
      <c r="G59" s="24"/>
      <c r="H59" s="24"/>
      <c r="I59" s="24"/>
      <c r="J59" s="24"/>
      <c r="K59" s="24"/>
      <c r="L59" s="24"/>
      <c r="M59" s="24">
        <f t="shared" si="12"/>
        <v>0</v>
      </c>
      <c r="N59" s="24"/>
      <c r="O59" s="24"/>
      <c r="P59" s="24">
        <f t="shared" si="85"/>
        <v>0</v>
      </c>
      <c r="Q59" s="24"/>
      <c r="R59" s="24"/>
      <c r="S59" s="24"/>
      <c r="T59" s="24">
        <f t="shared" si="18"/>
        <v>0</v>
      </c>
    </row>
    <row r="60" spans="1:20" x14ac:dyDescent="0.3">
      <c r="A60" s="71" t="s">
        <v>50</v>
      </c>
      <c r="B60" s="2"/>
      <c r="C60" s="2"/>
      <c r="D60" s="2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9">
        <f>Q61</f>
        <v>39618</v>
      </c>
      <c r="R60" s="29">
        <f t="shared" ref="R60:S60" si="90">R61</f>
        <v>0</v>
      </c>
      <c r="S60" s="29">
        <f t="shared" si="90"/>
        <v>0</v>
      </c>
      <c r="T60" s="29">
        <f t="shared" si="18"/>
        <v>39618</v>
      </c>
    </row>
    <row r="61" spans="1:20" x14ac:dyDescent="0.3">
      <c r="A61" s="34" t="s">
        <v>66</v>
      </c>
      <c r="B61" s="2">
        <v>20</v>
      </c>
      <c r="C61" s="2">
        <v>15</v>
      </c>
      <c r="D61" s="2" t="s">
        <v>67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>
        <v>39618</v>
      </c>
      <c r="R61" s="24"/>
      <c r="S61" s="24"/>
      <c r="T61" s="24">
        <f t="shared" si="18"/>
        <v>39618</v>
      </c>
    </row>
    <row r="62" spans="1:20" x14ac:dyDescent="0.3">
      <c r="A62" s="34"/>
      <c r="B62" s="2"/>
      <c r="C62" s="2"/>
      <c r="D62" s="2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>
        <f t="shared" si="18"/>
        <v>0</v>
      </c>
    </row>
    <row r="63" spans="1:20" x14ac:dyDescent="0.3">
      <c r="A63" s="31" t="s">
        <v>33</v>
      </c>
      <c r="B63" s="32"/>
      <c r="C63" s="32"/>
      <c r="D63" s="32"/>
      <c r="E63" s="33">
        <f>E64+E67</f>
        <v>2686991.7521771998</v>
      </c>
      <c r="F63" s="33">
        <f t="shared" ref="F63:G63" si="91">F64+F67</f>
        <v>0</v>
      </c>
      <c r="G63" s="33">
        <f t="shared" si="91"/>
        <v>0</v>
      </c>
      <c r="H63" s="33">
        <f t="shared" si="8"/>
        <v>2686991.7521771998</v>
      </c>
      <c r="I63" s="33">
        <f t="shared" ref="I63" si="92">I64+I67</f>
        <v>0</v>
      </c>
      <c r="J63" s="33">
        <f t="shared" si="10"/>
        <v>2686991.7521771998</v>
      </c>
      <c r="K63" s="33">
        <f>K64+K67</f>
        <v>0</v>
      </c>
      <c r="L63" s="33">
        <f>L64+L67</f>
        <v>0</v>
      </c>
      <c r="M63" s="33">
        <f t="shared" si="12"/>
        <v>2686991.7521771998</v>
      </c>
      <c r="N63" s="33">
        <f>N64+N67</f>
        <v>0</v>
      </c>
      <c r="O63" s="33">
        <f>O64+O67</f>
        <v>0</v>
      </c>
      <c r="P63" s="33">
        <f t="shared" si="85"/>
        <v>2686991.7521771998</v>
      </c>
      <c r="Q63" s="33">
        <f>Q64+Q67</f>
        <v>0</v>
      </c>
      <c r="R63" s="33">
        <f>R64+R67</f>
        <v>0</v>
      </c>
      <c r="S63" s="33">
        <f>S64+S67</f>
        <v>0</v>
      </c>
      <c r="T63" s="33">
        <f t="shared" si="18"/>
        <v>2686991.7521771998</v>
      </c>
    </row>
    <row r="64" spans="1:20" x14ac:dyDescent="0.3">
      <c r="A64" s="19" t="s">
        <v>27</v>
      </c>
      <c r="B64" s="2">
        <v>40</v>
      </c>
      <c r="C64" s="2">
        <v>50</v>
      </c>
      <c r="D64" s="8"/>
      <c r="E64" s="21">
        <f>E65+E66</f>
        <v>808298.3910099999</v>
      </c>
      <c r="F64" s="21">
        <f t="shared" ref="F64:G64" si="93">F65+F66</f>
        <v>0</v>
      </c>
      <c r="G64" s="21">
        <f t="shared" si="93"/>
        <v>0</v>
      </c>
      <c r="H64" s="21">
        <f t="shared" si="8"/>
        <v>808298.3910099999</v>
      </c>
      <c r="I64" s="21">
        <f t="shared" ref="I64" si="94">I65+I66</f>
        <v>0</v>
      </c>
      <c r="J64" s="21">
        <f t="shared" si="10"/>
        <v>808298.3910099999</v>
      </c>
      <c r="K64" s="21">
        <f>K65+K66</f>
        <v>0</v>
      </c>
      <c r="L64" s="21">
        <f>L65+L66</f>
        <v>0</v>
      </c>
      <c r="M64" s="21">
        <f t="shared" si="12"/>
        <v>808298.3910099999</v>
      </c>
      <c r="N64" s="21">
        <f>N65+N66</f>
        <v>0</v>
      </c>
      <c r="O64" s="21">
        <f>O65+O66</f>
        <v>0</v>
      </c>
      <c r="P64" s="21">
        <f t="shared" si="85"/>
        <v>808298.3910099999</v>
      </c>
      <c r="Q64" s="21">
        <f>Q65+Q66</f>
        <v>0</v>
      </c>
      <c r="R64" s="21">
        <f>R65+R66</f>
        <v>0</v>
      </c>
      <c r="S64" s="21">
        <f>S65+S66</f>
        <v>0</v>
      </c>
      <c r="T64" s="21">
        <f t="shared" si="18"/>
        <v>808298.3910099999</v>
      </c>
    </row>
    <row r="65" spans="1:20" x14ac:dyDescent="0.3">
      <c r="A65" s="22" t="s">
        <v>21</v>
      </c>
      <c r="B65" s="20"/>
      <c r="C65" s="20"/>
      <c r="D65" s="8"/>
      <c r="E65" s="24">
        <v>70192.94998819998</v>
      </c>
      <c r="F65" s="24"/>
      <c r="G65" s="24"/>
      <c r="H65" s="24">
        <f t="shared" si="8"/>
        <v>70192.94998819998</v>
      </c>
      <c r="I65" s="24"/>
      <c r="J65" s="24">
        <f t="shared" si="10"/>
        <v>70192.94998819998</v>
      </c>
      <c r="K65" s="24"/>
      <c r="L65" s="24"/>
      <c r="M65" s="24">
        <f t="shared" si="12"/>
        <v>70192.94998819998</v>
      </c>
      <c r="N65" s="24"/>
      <c r="O65" s="24"/>
      <c r="P65" s="24">
        <f t="shared" si="85"/>
        <v>70192.94998819998</v>
      </c>
      <c r="Q65" s="24"/>
      <c r="R65" s="24"/>
      <c r="S65" s="24"/>
      <c r="T65" s="24">
        <f t="shared" si="18"/>
        <v>70192.94998819998</v>
      </c>
    </row>
    <row r="66" spans="1:20" x14ac:dyDescent="0.3">
      <c r="A66" s="22" t="s">
        <v>53</v>
      </c>
      <c r="B66" s="20"/>
      <c r="C66" s="20"/>
      <c r="D66" s="8"/>
      <c r="E66" s="24">
        <v>738105.44102179992</v>
      </c>
      <c r="F66" s="24"/>
      <c r="G66" s="24"/>
      <c r="H66" s="24">
        <f t="shared" si="8"/>
        <v>738105.44102179992</v>
      </c>
      <c r="I66" s="24"/>
      <c r="J66" s="24">
        <f t="shared" si="10"/>
        <v>738105.44102179992</v>
      </c>
      <c r="K66" s="24"/>
      <c r="L66" s="24"/>
      <c r="M66" s="24">
        <f t="shared" si="12"/>
        <v>738105.44102179992</v>
      </c>
      <c r="N66" s="24"/>
      <c r="O66" s="24"/>
      <c r="P66" s="24">
        <f t="shared" si="85"/>
        <v>738105.44102179992</v>
      </c>
      <c r="Q66" s="24"/>
      <c r="R66" s="24"/>
      <c r="S66" s="24"/>
      <c r="T66" s="24">
        <f t="shared" si="18"/>
        <v>738105.44102179992</v>
      </c>
    </row>
    <row r="67" spans="1:20" x14ac:dyDescent="0.3">
      <c r="A67" s="19" t="s">
        <v>32</v>
      </c>
      <c r="B67" s="2">
        <v>40</v>
      </c>
      <c r="C67" s="2">
        <v>55</v>
      </c>
      <c r="D67" s="8"/>
      <c r="E67" s="21">
        <f t="shared" ref="E67:G67" si="95">E68+E69</f>
        <v>1878693.3611671999</v>
      </c>
      <c r="F67" s="21">
        <f t="shared" si="95"/>
        <v>0</v>
      </c>
      <c r="G67" s="21">
        <f t="shared" si="95"/>
        <v>0</v>
      </c>
      <c r="H67" s="21">
        <f t="shared" si="8"/>
        <v>1878693.3611671999</v>
      </c>
      <c r="I67" s="21">
        <f t="shared" ref="I67" si="96">I68+I69</f>
        <v>0</v>
      </c>
      <c r="J67" s="21">
        <f t="shared" si="10"/>
        <v>1878693.3611671999</v>
      </c>
      <c r="K67" s="21">
        <f t="shared" ref="K67:L67" si="97">K68+K69</f>
        <v>0</v>
      </c>
      <c r="L67" s="21">
        <f t="shared" si="97"/>
        <v>0</v>
      </c>
      <c r="M67" s="21">
        <f t="shared" si="12"/>
        <v>1878693.3611671999</v>
      </c>
      <c r="N67" s="21">
        <f t="shared" ref="N67:O67" si="98">N68+N69</f>
        <v>0</v>
      </c>
      <c r="O67" s="21">
        <f t="shared" si="98"/>
        <v>0</v>
      </c>
      <c r="P67" s="21">
        <f t="shared" si="85"/>
        <v>1878693.3611671999</v>
      </c>
      <c r="Q67" s="21">
        <f t="shared" ref="Q67:R67" si="99">Q68+Q69</f>
        <v>0</v>
      </c>
      <c r="R67" s="21">
        <f t="shared" si="99"/>
        <v>0</v>
      </c>
      <c r="S67" s="21">
        <f t="shared" ref="S67" si="100">S68+S69</f>
        <v>0</v>
      </c>
      <c r="T67" s="21">
        <f t="shared" si="18"/>
        <v>1878693.3611671999</v>
      </c>
    </row>
    <row r="68" spans="1:20" x14ac:dyDescent="0.3">
      <c r="A68" s="22" t="s">
        <v>21</v>
      </c>
      <c r="B68" s="2"/>
      <c r="C68" s="2"/>
      <c r="D68" s="8"/>
      <c r="E68" s="24">
        <v>291229.46209819999</v>
      </c>
      <c r="F68" s="24"/>
      <c r="G68" s="24"/>
      <c r="H68" s="24">
        <f t="shared" si="8"/>
        <v>291229.46209819999</v>
      </c>
      <c r="I68" s="24"/>
      <c r="J68" s="24">
        <f t="shared" si="10"/>
        <v>291229.46209819999</v>
      </c>
      <c r="K68" s="24"/>
      <c r="L68" s="24"/>
      <c r="M68" s="24">
        <f t="shared" si="12"/>
        <v>291229.46209819999</v>
      </c>
      <c r="N68" s="24"/>
      <c r="O68" s="24"/>
      <c r="P68" s="24">
        <f t="shared" si="85"/>
        <v>291229.46209819999</v>
      </c>
      <c r="Q68" s="24"/>
      <c r="R68" s="24"/>
      <c r="S68" s="24"/>
      <c r="T68" s="24">
        <f t="shared" si="18"/>
        <v>291229.46209819999</v>
      </c>
    </row>
    <row r="69" spans="1:20" x14ac:dyDescent="0.3">
      <c r="A69" s="22" t="s">
        <v>53</v>
      </c>
      <c r="B69" s="2"/>
      <c r="C69" s="2"/>
      <c r="D69" s="8"/>
      <c r="E69" s="24">
        <v>1587463.899069</v>
      </c>
      <c r="F69" s="24"/>
      <c r="G69" s="24"/>
      <c r="H69" s="24">
        <f t="shared" si="8"/>
        <v>1587463.899069</v>
      </c>
      <c r="I69" s="24"/>
      <c r="J69" s="24">
        <f t="shared" si="10"/>
        <v>1587463.899069</v>
      </c>
      <c r="K69" s="24"/>
      <c r="L69" s="24"/>
      <c r="M69" s="24">
        <f t="shared" si="12"/>
        <v>1587463.899069</v>
      </c>
      <c r="N69" s="24"/>
      <c r="O69" s="24"/>
      <c r="P69" s="24">
        <f t="shared" si="85"/>
        <v>1587463.899069</v>
      </c>
      <c r="Q69" s="24"/>
      <c r="R69" s="24"/>
      <c r="S69" s="24"/>
      <c r="T69" s="24">
        <f t="shared" si="18"/>
        <v>1587463.899069</v>
      </c>
    </row>
    <row r="70" spans="1:20" x14ac:dyDescent="0.3">
      <c r="A70" s="34"/>
      <c r="B70" s="2"/>
      <c r="C70" s="2"/>
      <c r="D70" s="8"/>
      <c r="E70" s="24"/>
      <c r="F70" s="24"/>
      <c r="G70" s="24"/>
      <c r="H70" s="24">
        <f t="shared" si="8"/>
        <v>0</v>
      </c>
      <c r="I70" s="24"/>
      <c r="J70" s="24">
        <f t="shared" si="10"/>
        <v>0</v>
      </c>
      <c r="K70" s="24"/>
      <c r="L70" s="24"/>
      <c r="M70" s="24">
        <f t="shared" si="12"/>
        <v>0</v>
      </c>
      <c r="N70" s="24"/>
      <c r="O70" s="24"/>
      <c r="P70" s="24">
        <f t="shared" si="85"/>
        <v>0</v>
      </c>
      <c r="Q70" s="24"/>
      <c r="R70" s="24"/>
      <c r="S70" s="24"/>
      <c r="T70" s="24">
        <f t="shared" si="18"/>
        <v>0</v>
      </c>
    </row>
    <row r="71" spans="1:20" x14ac:dyDescent="0.3">
      <c r="A71" s="31" t="s">
        <v>34</v>
      </c>
      <c r="B71" s="2">
        <v>60</v>
      </c>
      <c r="C71" s="20">
        <v>610</v>
      </c>
      <c r="D71" s="8"/>
      <c r="E71" s="29">
        <f t="shared" ref="E71:G71" si="101">E72+E73+E74+E75+E76</f>
        <v>3401</v>
      </c>
      <c r="F71" s="29">
        <f t="shared" si="101"/>
        <v>0</v>
      </c>
      <c r="G71" s="29">
        <f t="shared" si="101"/>
        <v>0</v>
      </c>
      <c r="H71" s="29">
        <f t="shared" si="8"/>
        <v>3401</v>
      </c>
      <c r="I71" s="29">
        <f t="shared" ref="I71" si="102">I72+I73+I74+I75+I76</f>
        <v>0</v>
      </c>
      <c r="J71" s="29">
        <f t="shared" si="10"/>
        <v>3401</v>
      </c>
      <c r="K71" s="29">
        <f t="shared" ref="K71:L71" si="103">K72+K73+K74+K75+K76</f>
        <v>0</v>
      </c>
      <c r="L71" s="29">
        <f t="shared" si="103"/>
        <v>0</v>
      </c>
      <c r="M71" s="29">
        <f t="shared" si="12"/>
        <v>3401</v>
      </c>
      <c r="N71" s="29">
        <f t="shared" ref="N71:O71" si="104">N72+N73+N74+N75+N76</f>
        <v>0</v>
      </c>
      <c r="O71" s="29">
        <f t="shared" si="104"/>
        <v>0</v>
      </c>
      <c r="P71" s="29">
        <f t="shared" si="85"/>
        <v>3401</v>
      </c>
      <c r="Q71" s="29">
        <f t="shared" ref="Q71:R71" si="105">Q72+Q73+Q74+Q75+Q76</f>
        <v>0</v>
      </c>
      <c r="R71" s="29">
        <f t="shared" si="105"/>
        <v>0</v>
      </c>
      <c r="S71" s="29">
        <f t="shared" ref="S71" si="106">S72+S73+S74+S75+S76</f>
        <v>0</v>
      </c>
      <c r="T71" s="29">
        <f t="shared" si="18"/>
        <v>3401</v>
      </c>
    </row>
    <row r="72" spans="1:20" x14ac:dyDescent="0.3">
      <c r="A72" s="22" t="s">
        <v>28</v>
      </c>
      <c r="B72" s="2"/>
      <c r="C72" s="2"/>
      <c r="D72" s="8"/>
      <c r="E72" s="24">
        <v>41</v>
      </c>
      <c r="F72" s="24"/>
      <c r="G72" s="24"/>
      <c r="H72" s="24">
        <f t="shared" si="8"/>
        <v>41</v>
      </c>
      <c r="I72" s="24"/>
      <c r="J72" s="24">
        <f t="shared" si="10"/>
        <v>41</v>
      </c>
      <c r="K72" s="24"/>
      <c r="L72" s="24"/>
      <c r="M72" s="24">
        <f t="shared" si="12"/>
        <v>41</v>
      </c>
      <c r="N72" s="24"/>
      <c r="O72" s="24"/>
      <c r="P72" s="24">
        <f t="shared" si="85"/>
        <v>41</v>
      </c>
      <c r="Q72" s="24"/>
      <c r="R72" s="24"/>
      <c r="S72" s="24"/>
      <c r="T72" s="24">
        <f t="shared" si="18"/>
        <v>41</v>
      </c>
    </row>
    <row r="73" spans="1:20" x14ac:dyDescent="0.3">
      <c r="A73" s="22" t="s">
        <v>21</v>
      </c>
      <c r="B73" s="2"/>
      <c r="C73" s="2"/>
      <c r="D73" s="8"/>
      <c r="E73" s="24">
        <v>467</v>
      </c>
      <c r="F73" s="24"/>
      <c r="G73" s="24"/>
      <c r="H73" s="24">
        <f t="shared" si="8"/>
        <v>467</v>
      </c>
      <c r="I73" s="24"/>
      <c r="J73" s="24">
        <f t="shared" si="10"/>
        <v>467</v>
      </c>
      <c r="K73" s="24"/>
      <c r="L73" s="24"/>
      <c r="M73" s="24">
        <f t="shared" si="12"/>
        <v>467</v>
      </c>
      <c r="N73" s="24"/>
      <c r="O73" s="24"/>
      <c r="P73" s="24">
        <f t="shared" si="85"/>
        <v>467</v>
      </c>
      <c r="Q73" s="24"/>
      <c r="R73" s="24"/>
      <c r="S73" s="24"/>
      <c r="T73" s="24">
        <f t="shared" si="18"/>
        <v>467</v>
      </c>
    </row>
    <row r="74" spans="1:20" x14ac:dyDescent="0.3">
      <c r="A74" s="22" t="s">
        <v>53</v>
      </c>
      <c r="B74" s="2"/>
      <c r="C74" s="2"/>
      <c r="D74" s="8"/>
      <c r="E74" s="24">
        <v>83</v>
      </c>
      <c r="F74" s="24"/>
      <c r="G74" s="24"/>
      <c r="H74" s="24">
        <f t="shared" si="8"/>
        <v>83</v>
      </c>
      <c r="I74" s="24"/>
      <c r="J74" s="24">
        <f t="shared" si="10"/>
        <v>83</v>
      </c>
      <c r="K74" s="24"/>
      <c r="L74" s="24"/>
      <c r="M74" s="24">
        <f t="shared" si="12"/>
        <v>83</v>
      </c>
      <c r="N74" s="24"/>
      <c r="O74" s="24"/>
      <c r="P74" s="24">
        <f t="shared" si="85"/>
        <v>83</v>
      </c>
      <c r="Q74" s="24"/>
      <c r="R74" s="24"/>
      <c r="S74" s="24"/>
      <c r="T74" s="24">
        <f t="shared" ref="T74:T115" si="107">P74+Q74+R74+S74</f>
        <v>83</v>
      </c>
    </row>
    <row r="75" spans="1:20" x14ac:dyDescent="0.3">
      <c r="A75" s="22" t="s">
        <v>24</v>
      </c>
      <c r="B75" s="2"/>
      <c r="C75" s="2"/>
      <c r="D75" s="8"/>
      <c r="E75" s="24">
        <v>248</v>
      </c>
      <c r="F75" s="24"/>
      <c r="G75" s="24"/>
      <c r="H75" s="24">
        <f t="shared" si="8"/>
        <v>248</v>
      </c>
      <c r="I75" s="24"/>
      <c r="J75" s="24">
        <f t="shared" si="10"/>
        <v>248</v>
      </c>
      <c r="K75" s="24"/>
      <c r="L75" s="24"/>
      <c r="M75" s="24">
        <f t="shared" si="12"/>
        <v>248</v>
      </c>
      <c r="N75" s="24"/>
      <c r="O75" s="24"/>
      <c r="P75" s="24">
        <f t="shared" si="85"/>
        <v>248</v>
      </c>
      <c r="Q75" s="24"/>
      <c r="R75" s="24"/>
      <c r="S75" s="24"/>
      <c r="T75" s="24">
        <f t="shared" si="107"/>
        <v>248</v>
      </c>
    </row>
    <row r="76" spans="1:20" x14ac:dyDescent="0.3">
      <c r="A76" s="22" t="s">
        <v>22</v>
      </c>
      <c r="B76" s="2"/>
      <c r="C76" s="2"/>
      <c r="D76" s="8"/>
      <c r="E76" s="24">
        <v>2562</v>
      </c>
      <c r="F76" s="24"/>
      <c r="G76" s="24"/>
      <c r="H76" s="24">
        <f t="shared" si="8"/>
        <v>2562</v>
      </c>
      <c r="I76" s="24"/>
      <c r="J76" s="24">
        <f t="shared" si="10"/>
        <v>2562</v>
      </c>
      <c r="K76" s="24"/>
      <c r="L76" s="24"/>
      <c r="M76" s="24">
        <f t="shared" si="12"/>
        <v>2562</v>
      </c>
      <c r="N76" s="24"/>
      <c r="O76" s="24"/>
      <c r="P76" s="24">
        <f t="shared" si="85"/>
        <v>2562</v>
      </c>
      <c r="Q76" s="24"/>
      <c r="R76" s="24"/>
      <c r="S76" s="24"/>
      <c r="T76" s="24">
        <f t="shared" si="107"/>
        <v>2562</v>
      </c>
    </row>
    <row r="77" spans="1:20" x14ac:dyDescent="0.3">
      <c r="A77" s="25"/>
      <c r="B77" s="2"/>
      <c r="C77" s="2"/>
      <c r="D77" s="8"/>
      <c r="E77" s="24"/>
      <c r="F77" s="24"/>
      <c r="G77" s="24"/>
      <c r="H77" s="24">
        <f t="shared" si="8"/>
        <v>0</v>
      </c>
      <c r="I77" s="24"/>
      <c r="J77" s="24">
        <f t="shared" si="10"/>
        <v>0</v>
      </c>
      <c r="K77" s="24"/>
      <c r="L77" s="24"/>
      <c r="M77" s="24">
        <f t="shared" si="12"/>
        <v>0</v>
      </c>
      <c r="N77" s="24"/>
      <c r="O77" s="24"/>
      <c r="P77" s="24">
        <f t="shared" si="85"/>
        <v>0</v>
      </c>
      <c r="Q77" s="24"/>
      <c r="R77" s="24"/>
      <c r="S77" s="24"/>
      <c r="T77" s="24">
        <f t="shared" si="107"/>
        <v>0</v>
      </c>
    </row>
    <row r="78" spans="1:20" x14ac:dyDescent="0.3">
      <c r="A78" s="31" t="s">
        <v>16</v>
      </c>
      <c r="B78" s="35"/>
      <c r="C78" s="36"/>
      <c r="D78" s="37"/>
      <c r="E78" s="29">
        <f>E79+E80+E81+E82</f>
        <v>1800001.7617404507</v>
      </c>
      <c r="F78" s="29">
        <f t="shared" ref="F78:G78" si="108">F79+F80+F81+F82</f>
        <v>0</v>
      </c>
      <c r="G78" s="29">
        <f t="shared" si="108"/>
        <v>0</v>
      </c>
      <c r="H78" s="29">
        <f t="shared" si="8"/>
        <v>1800001.7617404507</v>
      </c>
      <c r="I78" s="29">
        <f t="shared" ref="I78" si="109">I79+I80+I81+I82</f>
        <v>0</v>
      </c>
      <c r="J78" s="29">
        <f t="shared" si="10"/>
        <v>1800001.7617404507</v>
      </c>
      <c r="K78" s="29">
        <f t="shared" ref="K78:L78" si="110">K79+K80+K81+K82</f>
        <v>0</v>
      </c>
      <c r="L78" s="29">
        <f t="shared" si="110"/>
        <v>0</v>
      </c>
      <c r="M78" s="29">
        <f t="shared" si="12"/>
        <v>1800001.7617404507</v>
      </c>
      <c r="N78" s="29">
        <f t="shared" ref="N78:O78" si="111">N79+N80+N81+N82</f>
        <v>0</v>
      </c>
      <c r="O78" s="29">
        <f t="shared" si="111"/>
        <v>-429610</v>
      </c>
      <c r="P78" s="29">
        <f t="shared" si="85"/>
        <v>1370391.7617404507</v>
      </c>
      <c r="Q78" s="29">
        <f t="shared" ref="Q78:R78" si="112">Q79+Q80+Q81+Q82</f>
        <v>0</v>
      </c>
      <c r="R78" s="29">
        <f t="shared" si="112"/>
        <v>0</v>
      </c>
      <c r="S78" s="29">
        <f t="shared" ref="S78" si="113">S79+S80+S81+S82</f>
        <v>0</v>
      </c>
      <c r="T78" s="29">
        <f t="shared" si="107"/>
        <v>1370391.7617404507</v>
      </c>
    </row>
    <row r="79" spans="1:20" x14ac:dyDescent="0.3">
      <c r="A79" s="38" t="s">
        <v>35</v>
      </c>
      <c r="B79" s="2">
        <v>10</v>
      </c>
      <c r="C79" s="2">
        <v>601</v>
      </c>
      <c r="D79" s="36"/>
      <c r="E79" s="39">
        <v>1179308.0450471998</v>
      </c>
      <c r="F79" s="39"/>
      <c r="G79" s="39"/>
      <c r="H79" s="39">
        <f t="shared" si="8"/>
        <v>1179308.0450471998</v>
      </c>
      <c r="I79" s="39"/>
      <c r="J79" s="39">
        <f t="shared" si="10"/>
        <v>1179308.0450471998</v>
      </c>
      <c r="K79" s="39"/>
      <c r="L79" s="39"/>
      <c r="M79" s="39">
        <f t="shared" si="12"/>
        <v>1179308.0450471998</v>
      </c>
      <c r="N79" s="39"/>
      <c r="O79" s="39">
        <v>-429610</v>
      </c>
      <c r="P79" s="39">
        <f t="shared" si="85"/>
        <v>749698.04504719982</v>
      </c>
      <c r="Q79" s="39"/>
      <c r="R79" s="39"/>
      <c r="S79" s="39"/>
      <c r="T79" s="39">
        <f t="shared" si="107"/>
        <v>749698.04504719982</v>
      </c>
    </row>
    <row r="80" spans="1:20" x14ac:dyDescent="0.3">
      <c r="A80" s="34" t="s">
        <v>36</v>
      </c>
      <c r="B80" s="2">
        <v>10</v>
      </c>
      <c r="C80" s="2">
        <v>601</v>
      </c>
      <c r="D80" s="2" t="s">
        <v>4</v>
      </c>
      <c r="E80" s="40">
        <v>221151.97092045093</v>
      </c>
      <c r="F80" s="40"/>
      <c r="G80" s="40"/>
      <c r="H80" s="40">
        <f t="shared" ref="H80:H115" si="114">E80+F80+G80</f>
        <v>221151.97092045093</v>
      </c>
      <c r="I80" s="40"/>
      <c r="J80" s="40">
        <f t="shared" ref="J80:J115" si="115">H80+I80</f>
        <v>221151.97092045093</v>
      </c>
      <c r="K80" s="40"/>
      <c r="L80" s="40"/>
      <c r="M80" s="40">
        <f t="shared" ref="M80:M115" si="116">J80+K80+L80</f>
        <v>221151.97092045093</v>
      </c>
      <c r="N80" s="40"/>
      <c r="O80" s="40"/>
      <c r="P80" s="40">
        <f t="shared" si="85"/>
        <v>221151.97092045093</v>
      </c>
      <c r="Q80" s="40"/>
      <c r="R80" s="40"/>
      <c r="S80" s="40"/>
      <c r="T80" s="40">
        <f t="shared" si="107"/>
        <v>221151.97092045093</v>
      </c>
    </row>
    <row r="81" spans="1:20" x14ac:dyDescent="0.3">
      <c r="A81" s="34" t="s">
        <v>37</v>
      </c>
      <c r="B81" s="2">
        <v>40</v>
      </c>
      <c r="C81" s="2">
        <v>601</v>
      </c>
      <c r="D81" s="20"/>
      <c r="E81" s="39">
        <v>395941.7457728</v>
      </c>
      <c r="F81" s="39"/>
      <c r="G81" s="39"/>
      <c r="H81" s="39">
        <f t="shared" si="114"/>
        <v>395941.7457728</v>
      </c>
      <c r="I81" s="39"/>
      <c r="J81" s="39">
        <f t="shared" si="115"/>
        <v>395941.7457728</v>
      </c>
      <c r="K81" s="39"/>
      <c r="L81" s="39"/>
      <c r="M81" s="39">
        <f t="shared" si="116"/>
        <v>395941.7457728</v>
      </c>
      <c r="N81" s="39"/>
      <c r="O81" s="39"/>
      <c r="P81" s="39">
        <f t="shared" si="85"/>
        <v>395941.7457728</v>
      </c>
      <c r="Q81" s="39"/>
      <c r="R81" s="39"/>
      <c r="S81" s="39"/>
      <c r="T81" s="39">
        <f t="shared" si="107"/>
        <v>395941.7457728</v>
      </c>
    </row>
    <row r="82" spans="1:20" x14ac:dyDescent="0.3">
      <c r="A82" s="34" t="s">
        <v>38</v>
      </c>
      <c r="B82" s="2">
        <v>10</v>
      </c>
      <c r="C82" s="2">
        <v>601002</v>
      </c>
      <c r="D82" s="2"/>
      <c r="E82" s="39">
        <v>3600</v>
      </c>
      <c r="F82" s="39"/>
      <c r="G82" s="39"/>
      <c r="H82" s="39">
        <f t="shared" si="114"/>
        <v>3600</v>
      </c>
      <c r="I82" s="39"/>
      <c r="J82" s="39">
        <f t="shared" si="115"/>
        <v>3600</v>
      </c>
      <c r="K82" s="39"/>
      <c r="L82" s="39"/>
      <c r="M82" s="39">
        <f t="shared" si="116"/>
        <v>3600</v>
      </c>
      <c r="N82" s="39"/>
      <c r="O82" s="39"/>
      <c r="P82" s="39">
        <f t="shared" si="85"/>
        <v>3600</v>
      </c>
      <c r="Q82" s="39"/>
      <c r="R82" s="39"/>
      <c r="S82" s="39"/>
      <c r="T82" s="39">
        <f t="shared" si="107"/>
        <v>3600</v>
      </c>
    </row>
    <row r="83" spans="1:20" x14ac:dyDescent="0.3">
      <c r="A83" s="41"/>
      <c r="B83" s="2"/>
      <c r="C83" s="2"/>
      <c r="D83" s="8"/>
      <c r="E83" s="8"/>
      <c r="F83" s="8"/>
      <c r="G83" s="8"/>
      <c r="H83" s="8">
        <f t="shared" si="114"/>
        <v>0</v>
      </c>
      <c r="I83" s="8"/>
      <c r="J83" s="8">
        <f t="shared" si="115"/>
        <v>0</v>
      </c>
      <c r="K83" s="8"/>
      <c r="L83" s="8"/>
      <c r="M83" s="8">
        <f t="shared" si="116"/>
        <v>0</v>
      </c>
      <c r="N83" s="8"/>
      <c r="O83" s="8"/>
      <c r="P83" s="8">
        <f t="shared" si="85"/>
        <v>0</v>
      </c>
      <c r="Q83" s="8"/>
      <c r="R83" s="8"/>
      <c r="S83" s="8"/>
      <c r="T83" s="8">
        <f t="shared" si="107"/>
        <v>0</v>
      </c>
    </row>
    <row r="84" spans="1:20" ht="17.399999999999999" x14ac:dyDescent="0.35">
      <c r="A84" s="60" t="s">
        <v>43</v>
      </c>
      <c r="B84" s="61"/>
      <c r="C84" s="61"/>
      <c r="D84" s="62"/>
      <c r="E84" s="63">
        <f>E85</f>
        <v>748701.86183384096</v>
      </c>
      <c r="F84" s="63">
        <f t="shared" ref="F84:I84" si="117">F85</f>
        <v>0</v>
      </c>
      <c r="G84" s="63">
        <f t="shared" si="117"/>
        <v>0</v>
      </c>
      <c r="H84" s="63">
        <f t="shared" si="114"/>
        <v>748701.86183384096</v>
      </c>
      <c r="I84" s="63">
        <f t="shared" si="117"/>
        <v>0</v>
      </c>
      <c r="J84" s="63">
        <f t="shared" si="115"/>
        <v>748701.86183384096</v>
      </c>
      <c r="K84" s="63">
        <f t="shared" ref="K84:S84" si="118">K85</f>
        <v>-22014</v>
      </c>
      <c r="L84" s="63">
        <f t="shared" si="118"/>
        <v>22920</v>
      </c>
      <c r="M84" s="63">
        <f t="shared" si="116"/>
        <v>749607.86183384096</v>
      </c>
      <c r="N84" s="63">
        <f t="shared" si="118"/>
        <v>-121583</v>
      </c>
      <c r="O84" s="63">
        <f t="shared" si="118"/>
        <v>0</v>
      </c>
      <c r="P84" s="63">
        <f t="shared" si="85"/>
        <v>628024.86183384096</v>
      </c>
      <c r="Q84" s="63">
        <f t="shared" si="118"/>
        <v>-34989</v>
      </c>
      <c r="R84" s="63">
        <f t="shared" si="118"/>
        <v>0</v>
      </c>
      <c r="S84" s="63">
        <f t="shared" si="118"/>
        <v>0</v>
      </c>
      <c r="T84" s="63">
        <f t="shared" si="107"/>
        <v>593035.86183384096</v>
      </c>
    </row>
    <row r="85" spans="1:20" ht="17.399999999999999" x14ac:dyDescent="0.35">
      <c r="A85" s="43" t="s">
        <v>10</v>
      </c>
      <c r="B85" s="27"/>
      <c r="C85" s="27"/>
      <c r="D85" s="44"/>
      <c r="E85" s="45">
        <f>E86+E87</f>
        <v>748701.86183384096</v>
      </c>
      <c r="F85" s="45">
        <f t="shared" ref="F85:G85" si="119">F86+F87</f>
        <v>0</v>
      </c>
      <c r="G85" s="45">
        <f t="shared" si="119"/>
        <v>0</v>
      </c>
      <c r="H85" s="45">
        <f t="shared" si="114"/>
        <v>748701.86183384096</v>
      </c>
      <c r="I85" s="45">
        <f t="shared" ref="I85" si="120">I86+I87</f>
        <v>0</v>
      </c>
      <c r="J85" s="45">
        <f t="shared" si="115"/>
        <v>748701.86183384096</v>
      </c>
      <c r="K85" s="45">
        <f t="shared" ref="K85:L85" si="121">K86+K87</f>
        <v>-22014</v>
      </c>
      <c r="L85" s="45">
        <f t="shared" si="121"/>
        <v>22920</v>
      </c>
      <c r="M85" s="45">
        <f t="shared" si="116"/>
        <v>749607.86183384096</v>
      </c>
      <c r="N85" s="45">
        <f t="shared" ref="N85:O85" si="122">N86+N87</f>
        <v>-121583</v>
      </c>
      <c r="O85" s="45">
        <f t="shared" si="122"/>
        <v>0</v>
      </c>
      <c r="P85" s="45">
        <f t="shared" si="85"/>
        <v>628024.86183384096</v>
      </c>
      <c r="Q85" s="45">
        <f t="shared" ref="Q85:R85" si="123">Q86+Q87</f>
        <v>-34989</v>
      </c>
      <c r="R85" s="45">
        <f t="shared" si="123"/>
        <v>0</v>
      </c>
      <c r="S85" s="45">
        <f t="shared" ref="S85" si="124">S86+S87</f>
        <v>0</v>
      </c>
      <c r="T85" s="45">
        <f t="shared" si="107"/>
        <v>593035.86183384096</v>
      </c>
    </row>
    <row r="86" spans="1:20" ht="15.6" x14ac:dyDescent="0.3">
      <c r="A86" s="46" t="s">
        <v>44</v>
      </c>
      <c r="B86" s="27"/>
      <c r="C86" s="27"/>
      <c r="D86" s="44"/>
      <c r="E86" s="47">
        <f>E89+E93</f>
        <v>709468.85665384098</v>
      </c>
      <c r="F86" s="47">
        <f t="shared" ref="F86:G86" si="125">F89+F93</f>
        <v>0</v>
      </c>
      <c r="G86" s="47">
        <f t="shared" si="125"/>
        <v>0</v>
      </c>
      <c r="H86" s="47">
        <f t="shared" si="114"/>
        <v>709468.85665384098</v>
      </c>
      <c r="I86" s="47">
        <f t="shared" ref="I86" si="126">I89+I93</f>
        <v>0</v>
      </c>
      <c r="J86" s="47">
        <f t="shared" si="115"/>
        <v>709468.85665384098</v>
      </c>
      <c r="K86" s="47">
        <f t="shared" ref="K86:L86" si="127">K89+K93</f>
        <v>-22014</v>
      </c>
      <c r="L86" s="47">
        <f t="shared" si="127"/>
        <v>22920</v>
      </c>
      <c r="M86" s="47">
        <f t="shared" si="116"/>
        <v>710374.85665384098</v>
      </c>
      <c r="N86" s="47">
        <f t="shared" ref="N86:O86" si="128">N89+N93</f>
        <v>-121583</v>
      </c>
      <c r="O86" s="47">
        <f t="shared" si="128"/>
        <v>0</v>
      </c>
      <c r="P86" s="47">
        <f t="shared" si="85"/>
        <v>588791.85665384098</v>
      </c>
      <c r="Q86" s="47">
        <f t="shared" ref="Q86:R86" si="129">Q89+Q93</f>
        <v>-34989</v>
      </c>
      <c r="R86" s="47">
        <f t="shared" si="129"/>
        <v>0</v>
      </c>
      <c r="S86" s="47">
        <f t="shared" ref="S86" si="130">S89+S93</f>
        <v>0</v>
      </c>
      <c r="T86" s="47">
        <f t="shared" si="107"/>
        <v>553802.85665384098</v>
      </c>
    </row>
    <row r="87" spans="1:20" ht="15.6" x14ac:dyDescent="0.3">
      <c r="A87" s="48" t="s">
        <v>45</v>
      </c>
      <c r="B87" s="27"/>
      <c r="C87" s="27"/>
      <c r="D87" s="44"/>
      <c r="E87" s="49">
        <f>E96</f>
        <v>39233.005180000007</v>
      </c>
      <c r="F87" s="49">
        <f t="shared" ref="F87:G87" si="131">F96</f>
        <v>0</v>
      </c>
      <c r="G87" s="49">
        <f t="shared" si="131"/>
        <v>0</v>
      </c>
      <c r="H87" s="49">
        <f t="shared" si="114"/>
        <v>39233.005180000007</v>
      </c>
      <c r="I87" s="49">
        <f t="shared" ref="I87" si="132">I96</f>
        <v>0</v>
      </c>
      <c r="J87" s="49">
        <f t="shared" si="115"/>
        <v>39233.005180000007</v>
      </c>
      <c r="K87" s="49">
        <f t="shared" ref="K87:L87" si="133">K96</f>
        <v>0</v>
      </c>
      <c r="L87" s="49">
        <f t="shared" si="133"/>
        <v>0</v>
      </c>
      <c r="M87" s="49">
        <f t="shared" si="116"/>
        <v>39233.005180000007</v>
      </c>
      <c r="N87" s="49">
        <f t="shared" ref="N87:O87" si="134">N96</f>
        <v>0</v>
      </c>
      <c r="O87" s="49">
        <f t="shared" si="134"/>
        <v>0</v>
      </c>
      <c r="P87" s="49">
        <f t="shared" si="85"/>
        <v>39233.005180000007</v>
      </c>
      <c r="Q87" s="49">
        <f t="shared" ref="Q87:R87" si="135">Q96</f>
        <v>0</v>
      </c>
      <c r="R87" s="49">
        <f t="shared" si="135"/>
        <v>0</v>
      </c>
      <c r="S87" s="49">
        <f t="shared" ref="S87" si="136">S96</f>
        <v>0</v>
      </c>
      <c r="T87" s="49">
        <f t="shared" si="107"/>
        <v>39233.005180000007</v>
      </c>
    </row>
    <row r="88" spans="1:20" x14ac:dyDescent="0.3">
      <c r="A88" s="44"/>
      <c r="B88" s="27"/>
      <c r="C88" s="27"/>
      <c r="D88" s="44"/>
      <c r="E88" s="44"/>
      <c r="F88" s="44"/>
      <c r="G88" s="44"/>
      <c r="H88" s="44">
        <f t="shared" si="114"/>
        <v>0</v>
      </c>
      <c r="I88" s="44"/>
      <c r="J88" s="44">
        <f t="shared" si="115"/>
        <v>0</v>
      </c>
      <c r="K88" s="44"/>
      <c r="L88" s="44"/>
      <c r="M88" s="44">
        <f t="shared" si="116"/>
        <v>0</v>
      </c>
      <c r="N88" s="44"/>
      <c r="O88" s="44"/>
      <c r="P88" s="44">
        <f t="shared" si="85"/>
        <v>0</v>
      </c>
      <c r="Q88" s="44"/>
      <c r="R88" s="44"/>
      <c r="S88" s="44"/>
      <c r="T88" s="44">
        <f t="shared" si="107"/>
        <v>0</v>
      </c>
    </row>
    <row r="89" spans="1:20" x14ac:dyDescent="0.3">
      <c r="A89" s="50" t="s">
        <v>27</v>
      </c>
      <c r="B89" s="51"/>
      <c r="C89" s="51"/>
      <c r="D89" s="52"/>
      <c r="E89" s="53">
        <f>E90+E91</f>
        <v>593656.83076384105</v>
      </c>
      <c r="F89" s="53">
        <f t="shared" ref="F89:G89" si="137">F90+F91</f>
        <v>0</v>
      </c>
      <c r="G89" s="53">
        <f t="shared" si="137"/>
        <v>0</v>
      </c>
      <c r="H89" s="53">
        <f t="shared" si="114"/>
        <v>593656.83076384105</v>
      </c>
      <c r="I89" s="53">
        <f t="shared" ref="I89" si="138">I90+I91</f>
        <v>0</v>
      </c>
      <c r="J89" s="53">
        <f t="shared" si="115"/>
        <v>593656.83076384105</v>
      </c>
      <c r="K89" s="53">
        <f>K90+K91</f>
        <v>0</v>
      </c>
      <c r="L89" s="53">
        <f>L90+L91</f>
        <v>0</v>
      </c>
      <c r="M89" s="53">
        <f t="shared" si="116"/>
        <v>593656.83076384105</v>
      </c>
      <c r="N89" s="53">
        <f>N90+N91</f>
        <v>-121583</v>
      </c>
      <c r="O89" s="53">
        <f>O90+O91</f>
        <v>0</v>
      </c>
      <c r="P89" s="53">
        <f t="shared" si="85"/>
        <v>472073.83076384105</v>
      </c>
      <c r="Q89" s="53">
        <f>Q90+Q91</f>
        <v>0</v>
      </c>
      <c r="R89" s="53">
        <f>R90+R91</f>
        <v>0</v>
      </c>
      <c r="S89" s="53">
        <f>S90+S91</f>
        <v>0</v>
      </c>
      <c r="T89" s="53">
        <f t="shared" si="107"/>
        <v>472073.83076384105</v>
      </c>
    </row>
    <row r="90" spans="1:20" x14ac:dyDescent="0.3">
      <c r="A90" s="54" t="s">
        <v>46</v>
      </c>
      <c r="B90" s="27">
        <v>10</v>
      </c>
      <c r="C90" s="27">
        <v>50</v>
      </c>
      <c r="D90" s="27" t="s">
        <v>5</v>
      </c>
      <c r="E90" s="55">
        <v>590305.33077384159</v>
      </c>
      <c r="F90" s="55"/>
      <c r="G90" s="55"/>
      <c r="H90" s="55">
        <f t="shared" si="114"/>
        <v>590305.33077384159</v>
      </c>
      <c r="I90" s="55"/>
      <c r="J90" s="55">
        <f t="shared" si="115"/>
        <v>590305.33077384159</v>
      </c>
      <c r="K90" s="55"/>
      <c r="L90" s="55"/>
      <c r="M90" s="55">
        <f t="shared" si="116"/>
        <v>590305.33077384159</v>
      </c>
      <c r="N90" s="5">
        <v>-121583</v>
      </c>
      <c r="O90" s="55"/>
      <c r="P90" s="55">
        <f t="shared" si="85"/>
        <v>468722.33077384159</v>
      </c>
      <c r="Q90" s="5"/>
      <c r="R90" s="55"/>
      <c r="S90" s="5"/>
      <c r="T90" s="55">
        <f t="shared" si="107"/>
        <v>468722.33077384159</v>
      </c>
    </row>
    <row r="91" spans="1:20" x14ac:dyDescent="0.3">
      <c r="A91" s="54" t="s">
        <v>47</v>
      </c>
      <c r="B91" s="27">
        <v>20</v>
      </c>
      <c r="C91" s="27">
        <v>50</v>
      </c>
      <c r="D91" s="27"/>
      <c r="E91" s="55">
        <v>3351.4999899994582</v>
      </c>
      <c r="F91" s="55"/>
      <c r="G91" s="55"/>
      <c r="H91" s="55">
        <f t="shared" si="114"/>
        <v>3351.4999899994582</v>
      </c>
      <c r="I91" s="55"/>
      <c r="J91" s="55">
        <f t="shared" si="115"/>
        <v>3351.4999899994582</v>
      </c>
      <c r="K91" s="55"/>
      <c r="L91" s="55"/>
      <c r="M91" s="55">
        <f t="shared" si="116"/>
        <v>3351.4999899994582</v>
      </c>
      <c r="N91" s="55"/>
      <c r="O91" s="55"/>
      <c r="P91" s="55">
        <f t="shared" si="85"/>
        <v>3351.4999899994582</v>
      </c>
      <c r="Q91" s="55"/>
      <c r="R91" s="55"/>
      <c r="S91" s="55"/>
      <c r="T91" s="55">
        <f t="shared" si="107"/>
        <v>3351.4999899994582</v>
      </c>
    </row>
    <row r="92" spans="1:20" x14ac:dyDescent="0.3">
      <c r="A92" s="44"/>
      <c r="B92" s="27"/>
      <c r="C92" s="27"/>
      <c r="D92" s="44"/>
      <c r="E92" s="44"/>
      <c r="F92" s="44"/>
      <c r="G92" s="44"/>
      <c r="H92" s="44">
        <f t="shared" si="114"/>
        <v>0</v>
      </c>
      <c r="I92" s="44"/>
      <c r="J92" s="44">
        <f t="shared" si="115"/>
        <v>0</v>
      </c>
      <c r="K92" s="44"/>
      <c r="L92" s="44"/>
      <c r="M92" s="44">
        <f t="shared" si="116"/>
        <v>0</v>
      </c>
      <c r="N92" s="44"/>
      <c r="O92" s="44"/>
      <c r="P92" s="44">
        <f t="shared" si="85"/>
        <v>0</v>
      </c>
      <c r="Q92" s="44"/>
      <c r="R92" s="44"/>
      <c r="S92" s="44"/>
      <c r="T92" s="44">
        <f t="shared" si="107"/>
        <v>0</v>
      </c>
    </row>
    <row r="93" spans="1:20" x14ac:dyDescent="0.3">
      <c r="A93" s="50" t="s">
        <v>48</v>
      </c>
      <c r="B93" s="51"/>
      <c r="C93" s="51"/>
      <c r="D93" s="52"/>
      <c r="E93" s="53">
        <f>E94</f>
        <v>115812.02588999993</v>
      </c>
      <c r="F93" s="53">
        <f t="shared" ref="F93:I93" si="139">F94</f>
        <v>0</v>
      </c>
      <c r="G93" s="53">
        <f t="shared" si="139"/>
        <v>0</v>
      </c>
      <c r="H93" s="53">
        <f t="shared" si="114"/>
        <v>115812.02588999993</v>
      </c>
      <c r="I93" s="53">
        <f t="shared" si="139"/>
        <v>0</v>
      </c>
      <c r="J93" s="53">
        <f t="shared" si="115"/>
        <v>115812.02588999993</v>
      </c>
      <c r="K93" s="53">
        <f>K94</f>
        <v>-22014</v>
      </c>
      <c r="L93" s="53">
        <f>L94</f>
        <v>22920</v>
      </c>
      <c r="M93" s="53">
        <f t="shared" si="116"/>
        <v>116718.02588999993</v>
      </c>
      <c r="N93" s="53">
        <f>N94</f>
        <v>0</v>
      </c>
      <c r="O93" s="53">
        <f>O94</f>
        <v>0</v>
      </c>
      <c r="P93" s="53">
        <f t="shared" si="85"/>
        <v>116718.02588999993</v>
      </c>
      <c r="Q93" s="53">
        <f>Q94</f>
        <v>-34989</v>
      </c>
      <c r="R93" s="53">
        <f>R94</f>
        <v>0</v>
      </c>
      <c r="S93" s="53">
        <f>S94</f>
        <v>0</v>
      </c>
      <c r="T93" s="53">
        <f t="shared" si="107"/>
        <v>81729.025889999932</v>
      </c>
    </row>
    <row r="94" spans="1:20" x14ac:dyDescent="0.3">
      <c r="A94" s="54" t="s">
        <v>32</v>
      </c>
      <c r="B94" s="27">
        <v>20</v>
      </c>
      <c r="C94" s="27">
        <v>55</v>
      </c>
      <c r="D94" s="27"/>
      <c r="E94" s="55">
        <v>115812.02588999993</v>
      </c>
      <c r="F94" s="55"/>
      <c r="G94" s="55"/>
      <c r="H94" s="55">
        <f t="shared" si="114"/>
        <v>115812.02588999993</v>
      </c>
      <c r="I94" s="55"/>
      <c r="J94" s="55">
        <f t="shared" si="115"/>
        <v>115812.02588999993</v>
      </c>
      <c r="K94" s="55">
        <v>-22014</v>
      </c>
      <c r="L94" s="55">
        <v>22920</v>
      </c>
      <c r="M94" s="55">
        <f>J94+K94+L94</f>
        <v>116718.02588999993</v>
      </c>
      <c r="N94" s="55"/>
      <c r="O94" s="55"/>
      <c r="P94" s="55">
        <f>M94+N94+O94</f>
        <v>116718.02588999993</v>
      </c>
      <c r="Q94" s="55">
        <v>-34989</v>
      </c>
      <c r="R94" s="55"/>
      <c r="S94" s="55"/>
      <c r="T94" s="55">
        <f t="shared" si="107"/>
        <v>81729.025889999932</v>
      </c>
    </row>
    <row r="95" spans="1:20" x14ac:dyDescent="0.3">
      <c r="A95" s="44"/>
      <c r="B95" s="27"/>
      <c r="C95" s="27"/>
      <c r="D95" s="44"/>
      <c r="E95" s="44"/>
      <c r="F95" s="44"/>
      <c r="G95" s="44"/>
      <c r="H95" s="44">
        <f t="shared" si="114"/>
        <v>0</v>
      </c>
      <c r="I95" s="44"/>
      <c r="J95" s="44">
        <f t="shared" si="115"/>
        <v>0</v>
      </c>
      <c r="K95" s="44"/>
      <c r="L95" s="44"/>
      <c r="M95" s="44">
        <f t="shared" si="116"/>
        <v>0</v>
      </c>
      <c r="N95" s="44"/>
      <c r="O95" s="44"/>
      <c r="P95" s="44">
        <f t="shared" ref="P95:P108" si="140">M95+N95+O95</f>
        <v>0</v>
      </c>
      <c r="Q95" s="44"/>
      <c r="R95" s="44"/>
      <c r="S95" s="44"/>
      <c r="T95" s="44">
        <f t="shared" si="107"/>
        <v>0</v>
      </c>
    </row>
    <row r="96" spans="1:20" x14ac:dyDescent="0.3">
      <c r="A96" s="50" t="s">
        <v>16</v>
      </c>
      <c r="B96" s="27">
        <v>10</v>
      </c>
      <c r="C96" s="27">
        <v>601</v>
      </c>
      <c r="D96" s="56"/>
      <c r="E96" s="53">
        <v>39233.005180000007</v>
      </c>
      <c r="F96" s="53"/>
      <c r="G96" s="53"/>
      <c r="H96" s="53">
        <f t="shared" si="114"/>
        <v>39233.005180000007</v>
      </c>
      <c r="I96" s="53"/>
      <c r="J96" s="53">
        <f t="shared" si="115"/>
        <v>39233.005180000007</v>
      </c>
      <c r="K96" s="53"/>
      <c r="L96" s="53"/>
      <c r="M96" s="53">
        <f t="shared" si="116"/>
        <v>39233.005180000007</v>
      </c>
      <c r="N96" s="53"/>
      <c r="O96" s="53"/>
      <c r="P96" s="53">
        <f t="shared" si="140"/>
        <v>39233.005180000007</v>
      </c>
      <c r="Q96" s="53"/>
      <c r="R96" s="53"/>
      <c r="S96" s="53"/>
      <c r="T96" s="53">
        <f t="shared" si="107"/>
        <v>39233.005180000007</v>
      </c>
    </row>
    <row r="97" spans="1:20" x14ac:dyDescent="0.3">
      <c r="A97" s="57"/>
      <c r="B97" s="57"/>
      <c r="C97" s="57"/>
      <c r="D97" s="57"/>
      <c r="E97" s="57"/>
      <c r="F97" s="57"/>
      <c r="G97" s="57"/>
      <c r="H97" s="57">
        <f t="shared" si="114"/>
        <v>0</v>
      </c>
      <c r="I97" s="57"/>
      <c r="J97" s="57">
        <f t="shared" si="115"/>
        <v>0</v>
      </c>
      <c r="K97" s="57"/>
      <c r="L97" s="57"/>
      <c r="M97" s="57">
        <f t="shared" si="116"/>
        <v>0</v>
      </c>
      <c r="N97" s="57"/>
      <c r="O97" s="57"/>
      <c r="P97" s="57">
        <f t="shared" si="140"/>
        <v>0</v>
      </c>
      <c r="Q97" s="57"/>
      <c r="R97" s="57"/>
      <c r="S97" s="57"/>
      <c r="T97" s="57">
        <f t="shared" si="107"/>
        <v>0</v>
      </c>
    </row>
    <row r="98" spans="1:20" ht="17.399999999999999" x14ac:dyDescent="0.35">
      <c r="A98" s="60" t="s">
        <v>49</v>
      </c>
      <c r="B98" s="61"/>
      <c r="C98" s="61"/>
      <c r="D98" s="62"/>
      <c r="E98" s="63">
        <f>E99+E102</f>
        <v>1751728.9999799998</v>
      </c>
      <c r="F98" s="63">
        <f t="shared" ref="F98:G98" si="141">F99+F102</f>
        <v>-10490</v>
      </c>
      <c r="G98" s="63">
        <f t="shared" si="141"/>
        <v>0</v>
      </c>
      <c r="H98" s="63">
        <f t="shared" si="114"/>
        <v>1741238.9999799998</v>
      </c>
      <c r="I98" s="63">
        <f t="shared" ref="I98" si="142">I99+I102</f>
        <v>0</v>
      </c>
      <c r="J98" s="63">
        <f t="shared" si="115"/>
        <v>1741238.9999799998</v>
      </c>
      <c r="K98" s="63">
        <f>K99+K102</f>
        <v>-117382</v>
      </c>
      <c r="L98" s="63">
        <f>L99+L102</f>
        <v>267390</v>
      </c>
      <c r="M98" s="63">
        <f t="shared" si="116"/>
        <v>1891246.9999799998</v>
      </c>
      <c r="N98" s="63">
        <f>N99+N102</f>
        <v>0</v>
      </c>
      <c r="O98" s="63">
        <f>O99+O102</f>
        <v>0</v>
      </c>
      <c r="P98" s="63">
        <f t="shared" si="140"/>
        <v>1891246.9999799998</v>
      </c>
      <c r="Q98" s="63">
        <f>Q99+Q102</f>
        <v>-202530</v>
      </c>
      <c r="R98" s="63">
        <f>R99+R102</f>
        <v>-120000</v>
      </c>
      <c r="S98" s="63">
        <f>S99+S102</f>
        <v>0</v>
      </c>
      <c r="T98" s="63">
        <f t="shared" si="107"/>
        <v>1568716.9999799998</v>
      </c>
    </row>
    <row r="99" spans="1:20" ht="17.399999999999999" x14ac:dyDescent="0.35">
      <c r="A99" s="43" t="s">
        <v>10</v>
      </c>
      <c r="B99" s="27"/>
      <c r="C99" s="27"/>
      <c r="D99" s="44"/>
      <c r="E99" s="45">
        <f>E100+E101</f>
        <v>1680555.9999799998</v>
      </c>
      <c r="F99" s="45">
        <f t="shared" ref="F99:G99" si="143">F100+F101</f>
        <v>0</v>
      </c>
      <c r="G99" s="45">
        <f t="shared" si="143"/>
        <v>0</v>
      </c>
      <c r="H99" s="45">
        <f t="shared" si="114"/>
        <v>1680555.9999799998</v>
      </c>
      <c r="I99" s="45">
        <f t="shared" ref="I99" si="144">I100+I101</f>
        <v>0</v>
      </c>
      <c r="J99" s="45">
        <f t="shared" si="115"/>
        <v>1680555.9999799998</v>
      </c>
      <c r="K99" s="45">
        <f>K100+K101</f>
        <v>-103632</v>
      </c>
      <c r="L99" s="45">
        <f>L100+L101</f>
        <v>209100</v>
      </c>
      <c r="M99" s="45">
        <f t="shared" si="116"/>
        <v>1786023.9999799998</v>
      </c>
      <c r="N99" s="45">
        <f>N100+N101</f>
        <v>0</v>
      </c>
      <c r="O99" s="45">
        <f>O100+O101</f>
        <v>0</v>
      </c>
      <c r="P99" s="45">
        <f t="shared" si="140"/>
        <v>1786023.9999799998</v>
      </c>
      <c r="Q99" s="45">
        <f>Q100+Q101</f>
        <v>-125530</v>
      </c>
      <c r="R99" s="45">
        <f>R100+R101</f>
        <v>-120000</v>
      </c>
      <c r="S99" s="45">
        <f>S100+S101</f>
        <v>0</v>
      </c>
      <c r="T99" s="45">
        <f t="shared" si="107"/>
        <v>1540493.9999799998</v>
      </c>
    </row>
    <row r="100" spans="1:20" ht="15.6" x14ac:dyDescent="0.3">
      <c r="A100" s="46" t="s">
        <v>12</v>
      </c>
      <c r="B100" s="27"/>
      <c r="C100" s="27"/>
      <c r="D100" s="44"/>
      <c r="E100" s="47">
        <f>E105+E108</f>
        <v>1408528.9999899999</v>
      </c>
      <c r="F100" s="47">
        <f t="shared" ref="F100:G100" si="145">F105+F108</f>
        <v>0</v>
      </c>
      <c r="G100" s="47">
        <f t="shared" si="145"/>
        <v>0</v>
      </c>
      <c r="H100" s="47">
        <f t="shared" si="114"/>
        <v>1408528.9999899999</v>
      </c>
      <c r="I100" s="47">
        <f t="shared" ref="I100" si="146">I105+I108</f>
        <v>0</v>
      </c>
      <c r="J100" s="47">
        <f t="shared" si="115"/>
        <v>1408528.9999899999</v>
      </c>
      <c r="K100" s="47">
        <f>K105+K108</f>
        <v>-103632</v>
      </c>
      <c r="L100" s="47">
        <f>L105+L108</f>
        <v>209100</v>
      </c>
      <c r="M100" s="47">
        <f t="shared" si="116"/>
        <v>1513996.9999899999</v>
      </c>
      <c r="N100" s="47">
        <f>N105+N108</f>
        <v>0</v>
      </c>
      <c r="O100" s="47">
        <f>O105+O108</f>
        <v>0</v>
      </c>
      <c r="P100" s="47">
        <f t="shared" si="140"/>
        <v>1513996.9999899999</v>
      </c>
      <c r="Q100" s="47">
        <f>Q105+Q108</f>
        <v>-125530</v>
      </c>
      <c r="R100" s="47">
        <f>R105+R108</f>
        <v>-120000</v>
      </c>
      <c r="S100" s="47">
        <f>S105+S108</f>
        <v>0</v>
      </c>
      <c r="T100" s="47">
        <f t="shared" si="107"/>
        <v>1268466.9999899999</v>
      </c>
    </row>
    <row r="101" spans="1:20" ht="15.6" x14ac:dyDescent="0.3">
      <c r="A101" s="48" t="s">
        <v>45</v>
      </c>
      <c r="B101" s="27"/>
      <c r="C101" s="27"/>
      <c r="D101" s="44"/>
      <c r="E101" s="49">
        <f>E111</f>
        <v>272026.99998999992</v>
      </c>
      <c r="F101" s="49">
        <f t="shared" ref="F101:G101" si="147">F111</f>
        <v>0</v>
      </c>
      <c r="G101" s="49">
        <f t="shared" si="147"/>
        <v>0</v>
      </c>
      <c r="H101" s="49">
        <f t="shared" si="114"/>
        <v>272026.99998999992</v>
      </c>
      <c r="I101" s="49">
        <f t="shared" ref="I101" si="148">I111</f>
        <v>0</v>
      </c>
      <c r="J101" s="49">
        <f t="shared" si="115"/>
        <v>272026.99998999992</v>
      </c>
      <c r="K101" s="49">
        <f>K111</f>
        <v>0</v>
      </c>
      <c r="L101" s="49">
        <f>L111</f>
        <v>0</v>
      </c>
      <c r="M101" s="49">
        <f t="shared" si="116"/>
        <v>272026.99998999992</v>
      </c>
      <c r="N101" s="49">
        <f>N111</f>
        <v>0</v>
      </c>
      <c r="O101" s="49">
        <f>O111</f>
        <v>0</v>
      </c>
      <c r="P101" s="49">
        <f t="shared" si="140"/>
        <v>272026.99998999992</v>
      </c>
      <c r="Q101" s="49">
        <f>Q111</f>
        <v>0</v>
      </c>
      <c r="R101" s="49">
        <f>R111</f>
        <v>0</v>
      </c>
      <c r="S101" s="49">
        <f>S111</f>
        <v>0</v>
      </c>
      <c r="T101" s="49">
        <f t="shared" si="107"/>
        <v>272026.99998999992</v>
      </c>
    </row>
    <row r="102" spans="1:20" ht="17.399999999999999" x14ac:dyDescent="0.35">
      <c r="A102" s="43" t="s">
        <v>17</v>
      </c>
      <c r="B102" s="51"/>
      <c r="C102" s="51"/>
      <c r="D102" s="52"/>
      <c r="E102" s="58">
        <f>E113</f>
        <v>71173</v>
      </c>
      <c r="F102" s="58">
        <f t="shared" ref="F102:G102" si="149">F113</f>
        <v>-10490</v>
      </c>
      <c r="G102" s="58">
        <f t="shared" si="149"/>
        <v>0</v>
      </c>
      <c r="H102" s="58">
        <f t="shared" si="114"/>
        <v>60683</v>
      </c>
      <c r="I102" s="58">
        <f t="shared" ref="I102" si="150">I113</f>
        <v>0</v>
      </c>
      <c r="J102" s="58">
        <f t="shared" si="115"/>
        <v>60683</v>
      </c>
      <c r="K102" s="58">
        <f>K113</f>
        <v>-13750</v>
      </c>
      <c r="L102" s="58">
        <f>L113</f>
        <v>58290</v>
      </c>
      <c r="M102" s="58">
        <f t="shared" si="116"/>
        <v>105223</v>
      </c>
      <c r="N102" s="58">
        <f>N113</f>
        <v>0</v>
      </c>
      <c r="O102" s="58">
        <f>O113</f>
        <v>0</v>
      </c>
      <c r="P102" s="58">
        <f t="shared" si="140"/>
        <v>105223</v>
      </c>
      <c r="Q102" s="58">
        <f>Q113</f>
        <v>-77000</v>
      </c>
      <c r="R102" s="58">
        <f>R113</f>
        <v>0</v>
      </c>
      <c r="S102" s="58">
        <f>S113</f>
        <v>0</v>
      </c>
      <c r="T102" s="58">
        <f t="shared" si="107"/>
        <v>28223</v>
      </c>
    </row>
    <row r="103" spans="1:20" x14ac:dyDescent="0.3">
      <c r="A103" s="59" t="s">
        <v>18</v>
      </c>
      <c r="B103" s="27"/>
      <c r="C103" s="27"/>
      <c r="D103" s="44"/>
      <c r="E103" s="55">
        <f>E115</f>
        <v>12883</v>
      </c>
      <c r="F103" s="55"/>
      <c r="G103" s="55"/>
      <c r="H103" s="55">
        <f t="shared" si="114"/>
        <v>12883</v>
      </c>
      <c r="I103" s="55"/>
      <c r="J103" s="55">
        <f t="shared" si="115"/>
        <v>12883</v>
      </c>
      <c r="K103" s="55">
        <f>K115</f>
        <v>0</v>
      </c>
      <c r="L103" s="55">
        <f>L115</f>
        <v>0</v>
      </c>
      <c r="M103" s="55">
        <f t="shared" si="116"/>
        <v>12883</v>
      </c>
      <c r="N103" s="55">
        <f>N115</f>
        <v>0</v>
      </c>
      <c r="O103" s="55">
        <f>O115</f>
        <v>0</v>
      </c>
      <c r="P103" s="55">
        <f t="shared" si="140"/>
        <v>12883</v>
      </c>
      <c r="Q103" s="55">
        <f>Q115</f>
        <v>0</v>
      </c>
      <c r="R103" s="55">
        <f>R115</f>
        <v>0</v>
      </c>
      <c r="S103" s="55">
        <f>S115</f>
        <v>0</v>
      </c>
      <c r="T103" s="55">
        <f t="shared" si="107"/>
        <v>12883</v>
      </c>
    </row>
    <row r="104" spans="1:20" ht="15.6" x14ac:dyDescent="0.3">
      <c r="A104" s="48"/>
      <c r="B104" s="27"/>
      <c r="C104" s="27"/>
      <c r="D104" s="44"/>
      <c r="E104" s="44"/>
      <c r="F104" s="44"/>
      <c r="G104" s="44"/>
      <c r="H104" s="44">
        <f t="shared" si="114"/>
        <v>0</v>
      </c>
      <c r="I104" s="44"/>
      <c r="J104" s="44">
        <f t="shared" si="115"/>
        <v>0</v>
      </c>
      <c r="K104" s="44"/>
      <c r="L104" s="44"/>
      <c r="M104" s="44">
        <f t="shared" si="116"/>
        <v>0</v>
      </c>
      <c r="N104" s="44"/>
      <c r="O104" s="44"/>
      <c r="P104" s="44">
        <f t="shared" si="140"/>
        <v>0</v>
      </c>
      <c r="Q104" s="44"/>
      <c r="R104" s="44"/>
      <c r="S104" s="44"/>
      <c r="T104" s="44">
        <f t="shared" si="107"/>
        <v>0</v>
      </c>
    </row>
    <row r="105" spans="1:20" x14ac:dyDescent="0.3">
      <c r="A105" s="50" t="s">
        <v>27</v>
      </c>
      <c r="B105" s="51"/>
      <c r="C105" s="51"/>
      <c r="D105" s="52"/>
      <c r="E105" s="53">
        <f>E106</f>
        <v>272867</v>
      </c>
      <c r="F105" s="53">
        <f t="shared" ref="F105:I105" si="151">F106</f>
        <v>0</v>
      </c>
      <c r="G105" s="53">
        <f t="shared" si="151"/>
        <v>0</v>
      </c>
      <c r="H105" s="53">
        <f t="shared" si="114"/>
        <v>272867</v>
      </c>
      <c r="I105" s="53">
        <f t="shared" si="151"/>
        <v>0</v>
      </c>
      <c r="J105" s="53">
        <f t="shared" si="115"/>
        <v>272867</v>
      </c>
      <c r="K105" s="53">
        <f t="shared" ref="K105:S105" si="152">K106</f>
        <v>0</v>
      </c>
      <c r="L105" s="53">
        <f t="shared" si="152"/>
        <v>0</v>
      </c>
      <c r="M105" s="53">
        <f t="shared" si="116"/>
        <v>272867</v>
      </c>
      <c r="N105" s="53">
        <f t="shared" si="152"/>
        <v>0</v>
      </c>
      <c r="O105" s="53">
        <f t="shared" si="152"/>
        <v>0</v>
      </c>
      <c r="P105" s="53">
        <f t="shared" si="140"/>
        <v>272867</v>
      </c>
      <c r="Q105" s="53">
        <f t="shared" si="152"/>
        <v>36800</v>
      </c>
      <c r="R105" s="53">
        <f t="shared" si="152"/>
        <v>-120000</v>
      </c>
      <c r="S105" s="53">
        <f t="shared" si="152"/>
        <v>0</v>
      </c>
      <c r="T105" s="53">
        <f t="shared" si="107"/>
        <v>189667</v>
      </c>
    </row>
    <row r="106" spans="1:20" x14ac:dyDescent="0.3">
      <c r="A106" s="54" t="s">
        <v>47</v>
      </c>
      <c r="B106" s="27">
        <v>20</v>
      </c>
      <c r="C106" s="27">
        <v>50</v>
      </c>
      <c r="D106" s="27"/>
      <c r="E106" s="55">
        <v>272867</v>
      </c>
      <c r="F106" s="55"/>
      <c r="G106" s="55"/>
      <c r="H106" s="55">
        <f t="shared" si="114"/>
        <v>272867</v>
      </c>
      <c r="I106" s="55"/>
      <c r="J106" s="55">
        <f t="shared" si="115"/>
        <v>272867</v>
      </c>
      <c r="K106" s="55"/>
      <c r="L106" s="55"/>
      <c r="M106" s="55">
        <f t="shared" si="116"/>
        <v>272867</v>
      </c>
      <c r="N106" s="55"/>
      <c r="O106" s="55"/>
      <c r="P106" s="55">
        <f t="shared" si="140"/>
        <v>272867</v>
      </c>
      <c r="Q106" s="55">
        <v>36800</v>
      </c>
      <c r="R106" s="55">
        <v>-120000</v>
      </c>
      <c r="S106" s="55"/>
      <c r="T106" s="55">
        <f t="shared" si="107"/>
        <v>189667</v>
      </c>
    </row>
    <row r="107" spans="1:20" x14ac:dyDescent="0.3">
      <c r="A107" s="44"/>
      <c r="B107" s="27"/>
      <c r="C107" s="27"/>
      <c r="D107" s="44"/>
      <c r="E107" s="44"/>
      <c r="F107" s="44"/>
      <c r="G107" s="44"/>
      <c r="H107" s="44">
        <f t="shared" si="114"/>
        <v>0</v>
      </c>
      <c r="I107" s="44"/>
      <c r="J107" s="44">
        <f t="shared" si="115"/>
        <v>0</v>
      </c>
      <c r="K107" s="44"/>
      <c r="L107" s="44"/>
      <c r="M107" s="44">
        <f t="shared" si="116"/>
        <v>0</v>
      </c>
      <c r="N107" s="44"/>
      <c r="O107" s="44"/>
      <c r="P107" s="44">
        <f t="shared" si="140"/>
        <v>0</v>
      </c>
      <c r="Q107" s="44"/>
      <c r="R107" s="44"/>
      <c r="S107" s="44"/>
      <c r="T107" s="44">
        <f t="shared" si="107"/>
        <v>0</v>
      </c>
    </row>
    <row r="108" spans="1:20" x14ac:dyDescent="0.3">
      <c r="A108" s="50" t="s">
        <v>48</v>
      </c>
      <c r="B108" s="51"/>
      <c r="C108" s="51"/>
      <c r="D108" s="52"/>
      <c r="E108" s="53">
        <f>E109</f>
        <v>1135661.9999899999</v>
      </c>
      <c r="F108" s="53">
        <f t="shared" ref="F108:I108" si="153">F109</f>
        <v>0</v>
      </c>
      <c r="G108" s="53">
        <f t="shared" si="153"/>
        <v>0</v>
      </c>
      <c r="H108" s="53">
        <f t="shared" si="114"/>
        <v>1135661.9999899999</v>
      </c>
      <c r="I108" s="53">
        <f t="shared" si="153"/>
        <v>0</v>
      </c>
      <c r="J108" s="53">
        <f t="shared" si="115"/>
        <v>1135661.9999899999</v>
      </c>
      <c r="K108" s="53">
        <f>K109</f>
        <v>-103632</v>
      </c>
      <c r="L108" s="53">
        <f>L109</f>
        <v>209100</v>
      </c>
      <c r="M108" s="53">
        <f t="shared" si="116"/>
        <v>1241129.9999899999</v>
      </c>
      <c r="N108" s="53">
        <f>N109</f>
        <v>0</v>
      </c>
      <c r="O108" s="53">
        <f>O109</f>
        <v>0</v>
      </c>
      <c r="P108" s="53">
        <f t="shared" si="140"/>
        <v>1241129.9999899999</v>
      </c>
      <c r="Q108" s="53">
        <f>Q109</f>
        <v>-162330</v>
      </c>
      <c r="R108" s="53">
        <f>R109</f>
        <v>0</v>
      </c>
      <c r="S108" s="53">
        <f>S109</f>
        <v>0</v>
      </c>
      <c r="T108" s="53">
        <f t="shared" si="107"/>
        <v>1078799.9999899999</v>
      </c>
    </row>
    <row r="109" spans="1:20" x14ac:dyDescent="0.3">
      <c r="A109" s="54" t="s">
        <v>32</v>
      </c>
      <c r="B109" s="27">
        <v>20</v>
      </c>
      <c r="C109" s="27">
        <v>55</v>
      </c>
      <c r="D109" s="27"/>
      <c r="E109" s="55">
        <v>1135661.9999899999</v>
      </c>
      <c r="F109" s="55"/>
      <c r="G109" s="55"/>
      <c r="H109" s="55">
        <f t="shared" si="114"/>
        <v>1135661.9999899999</v>
      </c>
      <c r="I109" s="55"/>
      <c r="J109" s="55">
        <f t="shared" si="115"/>
        <v>1135661.9999899999</v>
      </c>
      <c r="K109" s="55">
        <v>-103632</v>
      </c>
      <c r="L109" s="55">
        <v>209100</v>
      </c>
      <c r="M109" s="55">
        <f>J109+K109+L109</f>
        <v>1241129.9999899999</v>
      </c>
      <c r="N109" s="55"/>
      <c r="O109" s="55"/>
      <c r="P109" s="55">
        <f>M109+N109+O109</f>
        <v>1241129.9999899999</v>
      </c>
      <c r="Q109" s="55">
        <v>-162330</v>
      </c>
      <c r="R109" s="55"/>
      <c r="S109" s="55"/>
      <c r="T109" s="55">
        <f t="shared" si="107"/>
        <v>1078799.9999899999</v>
      </c>
    </row>
    <row r="110" spans="1:20" x14ac:dyDescent="0.3">
      <c r="A110" s="44"/>
      <c r="B110" s="27"/>
      <c r="C110" s="27"/>
      <c r="D110" s="44"/>
      <c r="E110" s="44"/>
      <c r="F110" s="44"/>
      <c r="G110" s="44"/>
      <c r="H110" s="44">
        <f t="shared" si="114"/>
        <v>0</v>
      </c>
      <c r="I110" s="44"/>
      <c r="J110" s="44">
        <f t="shared" si="115"/>
        <v>0</v>
      </c>
      <c r="K110" s="44"/>
      <c r="L110" s="44"/>
      <c r="M110" s="44">
        <f t="shared" si="116"/>
        <v>0</v>
      </c>
      <c r="N110" s="44"/>
      <c r="O110" s="44"/>
      <c r="P110" s="44">
        <f t="shared" ref="P110:P115" si="154">M110+N110+O110</f>
        <v>0</v>
      </c>
      <c r="Q110" s="44"/>
      <c r="R110" s="44"/>
      <c r="S110" s="44"/>
      <c r="T110" s="44">
        <f t="shared" si="107"/>
        <v>0</v>
      </c>
    </row>
    <row r="111" spans="1:20" x14ac:dyDescent="0.3">
      <c r="A111" s="50" t="s">
        <v>16</v>
      </c>
      <c r="B111" s="27">
        <v>10</v>
      </c>
      <c r="C111" s="27">
        <v>601</v>
      </c>
      <c r="D111" s="56"/>
      <c r="E111" s="53">
        <v>272026.99998999992</v>
      </c>
      <c r="F111" s="53"/>
      <c r="G111" s="53"/>
      <c r="H111" s="53">
        <f t="shared" si="114"/>
        <v>272026.99998999992</v>
      </c>
      <c r="I111" s="53"/>
      <c r="J111" s="53">
        <f t="shared" si="115"/>
        <v>272026.99998999992</v>
      </c>
      <c r="K111" s="53"/>
      <c r="L111" s="53"/>
      <c r="M111" s="53">
        <f t="shared" si="116"/>
        <v>272026.99998999992</v>
      </c>
      <c r="N111" s="53"/>
      <c r="O111" s="53"/>
      <c r="P111" s="53">
        <f t="shared" si="154"/>
        <v>272026.99998999992</v>
      </c>
      <c r="Q111" s="53"/>
      <c r="R111" s="53"/>
      <c r="S111" s="53"/>
      <c r="T111" s="53">
        <f t="shared" si="107"/>
        <v>272026.99998999992</v>
      </c>
    </row>
    <row r="112" spans="1:20" x14ac:dyDescent="0.3">
      <c r="A112" s="44"/>
      <c r="B112" s="27"/>
      <c r="C112" s="27"/>
      <c r="D112" s="44"/>
      <c r="E112" s="44"/>
      <c r="F112" s="44"/>
      <c r="G112" s="44"/>
      <c r="H112" s="44">
        <f t="shared" si="114"/>
        <v>0</v>
      </c>
      <c r="I112" s="44"/>
      <c r="J112" s="44">
        <f t="shared" si="115"/>
        <v>0</v>
      </c>
      <c r="K112" s="44"/>
      <c r="L112" s="44"/>
      <c r="M112" s="44">
        <f t="shared" si="116"/>
        <v>0</v>
      </c>
      <c r="N112" s="44"/>
      <c r="O112" s="44"/>
      <c r="P112" s="44">
        <f t="shared" si="154"/>
        <v>0</v>
      </c>
      <c r="Q112" s="44"/>
      <c r="R112" s="44"/>
      <c r="S112" s="44"/>
      <c r="T112" s="44">
        <f t="shared" si="107"/>
        <v>0</v>
      </c>
    </row>
    <row r="113" spans="1:20" x14ac:dyDescent="0.3">
      <c r="A113" s="50" t="s">
        <v>50</v>
      </c>
      <c r="B113" s="51"/>
      <c r="C113" s="51"/>
      <c r="D113" s="52"/>
      <c r="E113" s="53">
        <f>E114+E115</f>
        <v>71173</v>
      </c>
      <c r="F113" s="53">
        <f t="shared" ref="F113:G113" si="155">F114+F115</f>
        <v>-10490</v>
      </c>
      <c r="G113" s="53">
        <f t="shared" si="155"/>
        <v>0</v>
      </c>
      <c r="H113" s="53">
        <f t="shared" si="114"/>
        <v>60683</v>
      </c>
      <c r="I113" s="53">
        <f t="shared" ref="I113" si="156">I114+I115</f>
        <v>0</v>
      </c>
      <c r="J113" s="53">
        <f t="shared" si="115"/>
        <v>60683</v>
      </c>
      <c r="K113" s="53">
        <f t="shared" ref="K113:L113" si="157">K114+K115</f>
        <v>-13750</v>
      </c>
      <c r="L113" s="53">
        <f t="shared" si="157"/>
        <v>58290</v>
      </c>
      <c r="M113" s="53">
        <f t="shared" si="116"/>
        <v>105223</v>
      </c>
      <c r="N113" s="53">
        <f t="shared" ref="N113:O113" si="158">N114+N115</f>
        <v>0</v>
      </c>
      <c r="O113" s="53">
        <f t="shared" si="158"/>
        <v>0</v>
      </c>
      <c r="P113" s="53">
        <f t="shared" si="154"/>
        <v>105223</v>
      </c>
      <c r="Q113" s="53">
        <f t="shared" ref="Q113:R113" si="159">Q114+Q115</f>
        <v>-77000</v>
      </c>
      <c r="R113" s="53">
        <f t="shared" si="159"/>
        <v>0</v>
      </c>
      <c r="S113" s="53">
        <f t="shared" ref="S113" si="160">S114+S115</f>
        <v>0</v>
      </c>
      <c r="T113" s="53">
        <f t="shared" si="107"/>
        <v>28223</v>
      </c>
    </row>
    <row r="114" spans="1:20" x14ac:dyDescent="0.3">
      <c r="A114" s="54" t="s">
        <v>51</v>
      </c>
      <c r="B114" s="27">
        <v>20</v>
      </c>
      <c r="C114" s="27">
        <v>15</v>
      </c>
      <c r="D114" s="27" t="s">
        <v>52</v>
      </c>
      <c r="E114" s="55">
        <v>58290</v>
      </c>
      <c r="F114" s="5">
        <v>-10490</v>
      </c>
      <c r="G114" s="55"/>
      <c r="H114" s="55">
        <f t="shared" si="114"/>
        <v>47800</v>
      </c>
      <c r="I114" s="5"/>
      <c r="J114" s="55">
        <f t="shared" si="115"/>
        <v>47800</v>
      </c>
      <c r="K114" s="55">
        <v>-13750</v>
      </c>
      <c r="L114" s="55">
        <v>58290</v>
      </c>
      <c r="M114" s="55">
        <f t="shared" si="116"/>
        <v>92340</v>
      </c>
      <c r="N114" s="55"/>
      <c r="O114" s="55"/>
      <c r="P114" s="55">
        <f t="shared" si="154"/>
        <v>92340</v>
      </c>
      <c r="Q114" s="55">
        <v>-77000</v>
      </c>
      <c r="R114" s="55"/>
      <c r="S114" s="55"/>
      <c r="T114" s="55">
        <f t="shared" si="107"/>
        <v>15340</v>
      </c>
    </row>
    <row r="115" spans="1:20" x14ac:dyDescent="0.3">
      <c r="A115" s="54" t="s">
        <v>16</v>
      </c>
      <c r="B115" s="27">
        <v>10</v>
      </c>
      <c r="C115" s="27">
        <v>601002</v>
      </c>
      <c r="D115" s="27"/>
      <c r="E115" s="55">
        <v>12883</v>
      </c>
      <c r="F115" s="55"/>
      <c r="G115" s="55"/>
      <c r="H115" s="55">
        <f t="shared" si="114"/>
        <v>12883</v>
      </c>
      <c r="I115" s="55"/>
      <c r="J115" s="55">
        <f t="shared" si="115"/>
        <v>12883</v>
      </c>
      <c r="K115" s="55"/>
      <c r="L115" s="55"/>
      <c r="M115" s="55">
        <f t="shared" si="116"/>
        <v>12883</v>
      </c>
      <c r="N115" s="55"/>
      <c r="O115" s="55"/>
      <c r="P115" s="55">
        <f t="shared" si="154"/>
        <v>12883</v>
      </c>
      <c r="Q115" s="55"/>
      <c r="R115" s="55"/>
      <c r="S115" s="55"/>
      <c r="T115" s="55">
        <f t="shared" si="107"/>
        <v>12883</v>
      </c>
    </row>
  </sheetData>
  <pageMargins left="0.25" right="0.25" top="0.75" bottom="0.75" header="0.3" footer="0.3"/>
  <pageSetup paperSize="9" fitToHeight="0" orientation="landscape" r:id="rId1"/>
  <ignoredErrors>
    <ignoredError sqref="H63:H115 J63:J113 J44:J56 H44:H56 M63:M115 M37:M42 H37:H42 J37:J42 J6:J32 H6:H32 M6:M32 P63:P82 P84:P116 P6:P59 M44:M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1. 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2023-12-18T13:46:03Z</cp:lastPrinted>
  <dcterms:created xsi:type="dcterms:W3CDTF">2023-11-27T15:39:25Z</dcterms:created>
  <dcterms:modified xsi:type="dcterms:W3CDTF">2024-12-13T06:15:25Z</dcterms:modified>
</cp:coreProperties>
</file>